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tin\Desktop\"/>
    </mc:Choice>
  </mc:AlternateContent>
  <bookViews>
    <workbookView xWindow="0" yWindow="0" windowWidth="19200" windowHeight="7740" activeTab="1"/>
  </bookViews>
  <sheets>
    <sheet name="Rekapitulácia stavby" sheetId="1" r:id="rId1"/>
    <sheet name="01 - Solárna autobusová z..." sheetId="2" r:id="rId2"/>
  </sheets>
  <definedNames>
    <definedName name="_xlnm._FilterDatabase" localSheetId="1" hidden="1">'01 - Solárna autobusová z...'!$C$122:$K$191</definedName>
    <definedName name="_xlnm.Print_Titles" localSheetId="1">'01 - Solárna autobusová z...'!$122:$122</definedName>
    <definedName name="_xlnm.Print_Titles" localSheetId="0">'Rekapitulácia stavby'!$92:$92</definedName>
    <definedName name="_xlnm.Print_Area" localSheetId="1">'01 - Solárna autobusová z...'!$C$4:$J$76,'01 - Solárna autobusová z...'!$C$82:$J$104,'01 - Solárna autobusová z...'!$C$110:$J$191</definedName>
    <definedName name="_xlnm.Print_Area" localSheetId="0">'Rekapitulácia stavby'!$D$4:$AO$76,'Rekapitulácia stavby'!$C$82:$AQ$96</definedName>
  </definedNames>
  <calcPr calcId="152511"/>
</workbook>
</file>

<file path=xl/calcChain.xml><?xml version="1.0" encoding="utf-8"?>
<calcChain xmlns="http://schemas.openxmlformats.org/spreadsheetml/2006/main">
  <c r="J175" i="2" l="1"/>
  <c r="J37" i="2"/>
  <c r="J36" i="2"/>
  <c r="AY95" i="1" s="1"/>
  <c r="J35" i="2"/>
  <c r="AX95" i="1" s="1"/>
  <c r="BI191" i="2"/>
  <c r="BH191" i="2"/>
  <c r="BG191" i="2"/>
  <c r="BE191" i="2"/>
  <c r="T191" i="2"/>
  <c r="R191" i="2"/>
  <c r="P191" i="2"/>
  <c r="BI187" i="2"/>
  <c r="BH187" i="2"/>
  <c r="BG187" i="2"/>
  <c r="BE187" i="2"/>
  <c r="T187" i="2"/>
  <c r="R187" i="2"/>
  <c r="P187" i="2"/>
  <c r="BI178" i="2"/>
  <c r="BH178" i="2"/>
  <c r="BG178" i="2"/>
  <c r="BE178" i="2"/>
  <c r="T178" i="2"/>
  <c r="R178" i="2"/>
  <c r="P178" i="2"/>
  <c r="BI177" i="2"/>
  <c r="BH177" i="2"/>
  <c r="BG177" i="2"/>
  <c r="BE177" i="2"/>
  <c r="T177" i="2"/>
  <c r="R177" i="2"/>
  <c r="P177" i="2"/>
  <c r="J102" i="2"/>
  <c r="BI174" i="2"/>
  <c r="BH174" i="2"/>
  <c r="BG174" i="2"/>
  <c r="BE174" i="2"/>
  <c r="T174" i="2"/>
  <c r="T173" i="2" s="1"/>
  <c r="R174" i="2"/>
  <c r="R173" i="2"/>
  <c r="P174" i="2"/>
  <c r="P173" i="2"/>
  <c r="BI172" i="2"/>
  <c r="BH172" i="2"/>
  <c r="BG172" i="2"/>
  <c r="BE172" i="2"/>
  <c r="T172" i="2"/>
  <c r="R172" i="2"/>
  <c r="P172" i="2"/>
  <c r="BI171" i="2"/>
  <c r="BH171" i="2"/>
  <c r="BG171" i="2"/>
  <c r="BE171" i="2"/>
  <c r="T171" i="2"/>
  <c r="R171" i="2"/>
  <c r="P171" i="2"/>
  <c r="BI168" i="2"/>
  <c r="BH168" i="2"/>
  <c r="BG168" i="2"/>
  <c r="BE168" i="2"/>
  <c r="T168" i="2"/>
  <c r="R168" i="2"/>
  <c r="P168" i="2"/>
  <c r="BI167" i="2"/>
  <c r="BH167" i="2"/>
  <c r="BG167" i="2"/>
  <c r="BE167" i="2"/>
  <c r="T167" i="2"/>
  <c r="R167" i="2"/>
  <c r="P167" i="2"/>
  <c r="BI166" i="2"/>
  <c r="BH166" i="2"/>
  <c r="BG166" i="2"/>
  <c r="BE166" i="2"/>
  <c r="T166" i="2"/>
  <c r="R166" i="2"/>
  <c r="P166" i="2"/>
  <c r="BI161" i="2"/>
  <c r="BH161" i="2"/>
  <c r="BG161" i="2"/>
  <c r="BE161" i="2"/>
  <c r="T161" i="2"/>
  <c r="R161" i="2"/>
  <c r="P161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47" i="2"/>
  <c r="BH147" i="2"/>
  <c r="BG147" i="2"/>
  <c r="BE147" i="2"/>
  <c r="T147" i="2"/>
  <c r="R147" i="2"/>
  <c r="P147" i="2"/>
  <c r="BI143" i="2"/>
  <c r="BH143" i="2"/>
  <c r="BG143" i="2"/>
  <c r="BE143" i="2"/>
  <c r="T143" i="2"/>
  <c r="R143" i="2"/>
  <c r="P143" i="2"/>
  <c r="BI140" i="2"/>
  <c r="BH140" i="2"/>
  <c r="BG140" i="2"/>
  <c r="BE140" i="2"/>
  <c r="T140" i="2"/>
  <c r="R140" i="2"/>
  <c r="P140" i="2"/>
  <c r="BI138" i="2"/>
  <c r="BH138" i="2"/>
  <c r="BG138" i="2"/>
  <c r="BE138" i="2"/>
  <c r="T138" i="2"/>
  <c r="R138" i="2"/>
  <c r="P138" i="2"/>
  <c r="BI135" i="2"/>
  <c r="BH135" i="2"/>
  <c r="BG135" i="2"/>
  <c r="BE135" i="2"/>
  <c r="T135" i="2"/>
  <c r="R135" i="2"/>
  <c r="P135" i="2"/>
  <c r="BI134" i="2"/>
  <c r="BH134" i="2"/>
  <c r="BG134" i="2"/>
  <c r="BE134" i="2"/>
  <c r="T134" i="2"/>
  <c r="R134" i="2"/>
  <c r="P134" i="2"/>
  <c r="BI133" i="2"/>
  <c r="BH133" i="2"/>
  <c r="BG133" i="2"/>
  <c r="BE133" i="2"/>
  <c r="T133" i="2"/>
  <c r="R133" i="2"/>
  <c r="P133" i="2"/>
  <c r="BI129" i="2"/>
  <c r="BH129" i="2"/>
  <c r="BG129" i="2"/>
  <c r="BE129" i="2"/>
  <c r="T129" i="2"/>
  <c r="R129" i="2"/>
  <c r="P129" i="2"/>
  <c r="BI125" i="2"/>
  <c r="BH125" i="2"/>
  <c r="BG125" i="2"/>
  <c r="BE125" i="2"/>
  <c r="T125" i="2"/>
  <c r="R125" i="2"/>
  <c r="P125" i="2"/>
  <c r="J120" i="2"/>
  <c r="J119" i="2"/>
  <c r="F119" i="2"/>
  <c r="F117" i="2"/>
  <c r="E115" i="2"/>
  <c r="J92" i="2"/>
  <c r="J91" i="2"/>
  <c r="F91" i="2"/>
  <c r="F89" i="2"/>
  <c r="E87" i="2"/>
  <c r="J18" i="2"/>
  <c r="E18" i="2"/>
  <c r="F120" i="2"/>
  <c r="J17" i="2"/>
  <c r="J12" i="2"/>
  <c r="J117" i="2" s="1"/>
  <c r="E7" i="2"/>
  <c r="E113" i="2" s="1"/>
  <c r="L90" i="1"/>
  <c r="AM90" i="1"/>
  <c r="AM89" i="1"/>
  <c r="L89" i="1"/>
  <c r="AM87" i="1"/>
  <c r="L87" i="1"/>
  <c r="L85" i="1"/>
  <c r="L84" i="1"/>
  <c r="J178" i="2"/>
  <c r="BK174" i="2"/>
  <c r="J157" i="2"/>
  <c r="BK172" i="2"/>
  <c r="BK125" i="2"/>
  <c r="J143" i="2"/>
  <c r="BK129" i="2"/>
  <c r="BK135" i="2"/>
  <c r="J187" i="2"/>
  <c r="BK178" i="2"/>
  <c r="J133" i="2"/>
  <c r="BK155" i="2"/>
  <c r="J147" i="2"/>
  <c r="J125" i="2"/>
  <c r="J152" i="2"/>
  <c r="BK167" i="2"/>
  <c r="BK171" i="2"/>
  <c r="BK143" i="2"/>
  <c r="J171" i="2"/>
  <c r="BK147" i="2"/>
  <c r="J140" i="2"/>
  <c r="BK177" i="2"/>
  <c r="J172" i="2"/>
  <c r="J161" i="2"/>
  <c r="J166" i="2"/>
  <c r="J167" i="2"/>
  <c r="BK138" i="2"/>
  <c r="BK161" i="2"/>
  <c r="BK133" i="2"/>
  <c r="BK157" i="2"/>
  <c r="J155" i="2"/>
  <c r="J138" i="2"/>
  <c r="AS94" i="1"/>
  <c r="BK191" i="2"/>
  <c r="BK134" i="2"/>
  <c r="J191" i="2"/>
  <c r="J135" i="2"/>
  <c r="J134" i="2"/>
  <c r="BK152" i="2"/>
  <c r="BK140" i="2"/>
  <c r="J174" i="2"/>
  <c r="J177" i="2"/>
  <c r="BK166" i="2"/>
  <c r="J129" i="2"/>
  <c r="BK187" i="2"/>
  <c r="J168" i="2"/>
  <c r="BK168" i="2"/>
  <c r="P165" i="2" l="1"/>
  <c r="P124" i="2"/>
  <c r="BK156" i="2"/>
  <c r="J156" i="2" s="1"/>
  <c r="J99" i="2" s="1"/>
  <c r="R139" i="2"/>
  <c r="R165" i="2"/>
  <c r="BK124" i="2"/>
  <c r="J124" i="2" s="1"/>
  <c r="J97" i="2" s="1"/>
  <c r="P139" i="2"/>
  <c r="T156" i="2"/>
  <c r="T165" i="2"/>
  <c r="R124" i="2"/>
  <c r="BK165" i="2"/>
  <c r="J165" i="2" s="1"/>
  <c r="J100" i="2" s="1"/>
  <c r="BK176" i="2"/>
  <c r="J176" i="2"/>
  <c r="J103" i="2" s="1"/>
  <c r="BK139" i="2"/>
  <c r="J139" i="2" s="1"/>
  <c r="J98" i="2" s="1"/>
  <c r="R156" i="2"/>
  <c r="P176" i="2"/>
  <c r="T139" i="2"/>
  <c r="T176" i="2"/>
  <c r="T124" i="2"/>
  <c r="P156" i="2"/>
  <c r="R176" i="2"/>
  <c r="BK173" i="2"/>
  <c r="J173" i="2"/>
  <c r="J101" i="2" s="1"/>
  <c r="BF134" i="2"/>
  <c r="BF155" i="2"/>
  <c r="BF157" i="2"/>
  <c r="J89" i="2"/>
  <c r="E85" i="2"/>
  <c r="BF129" i="2"/>
  <c r="BF133" i="2"/>
  <c r="BF174" i="2"/>
  <c r="BF166" i="2"/>
  <c r="BF168" i="2"/>
  <c r="F92" i="2"/>
  <c r="BF135" i="2"/>
  <c r="BF138" i="2"/>
  <c r="BF140" i="2"/>
  <c r="BF177" i="2"/>
  <c r="BF178" i="2"/>
  <c r="BF143" i="2"/>
  <c r="BF152" i="2"/>
  <c r="BF172" i="2"/>
  <c r="BF147" i="2"/>
  <c r="BF161" i="2"/>
  <c r="BF167" i="2"/>
  <c r="BF125" i="2"/>
  <c r="BF171" i="2"/>
  <c r="BF187" i="2"/>
  <c r="BF191" i="2"/>
  <c r="J33" i="2"/>
  <c r="AV95" i="1" s="1"/>
  <c r="F35" i="2"/>
  <c r="BB95" i="1" s="1"/>
  <c r="BB94" i="1" s="1"/>
  <c r="AX94" i="1" s="1"/>
  <c r="F36" i="2"/>
  <c r="BC95" i="1" s="1"/>
  <c r="BC94" i="1" s="1"/>
  <c r="AY94" i="1" s="1"/>
  <c r="F37" i="2"/>
  <c r="BD95" i="1" s="1"/>
  <c r="BD94" i="1" s="1"/>
  <c r="W33" i="1" s="1"/>
  <c r="F33" i="2"/>
  <c r="AZ95" i="1" s="1"/>
  <c r="AZ94" i="1" s="1"/>
  <c r="AV94" i="1" s="1"/>
  <c r="AK29" i="1" s="1"/>
  <c r="T123" i="2" l="1"/>
  <c r="R123" i="2"/>
  <c r="P123" i="2"/>
  <c r="AU95" i="1" s="1"/>
  <c r="AU94" i="1" s="1"/>
  <c r="BK123" i="2"/>
  <c r="J123" i="2" s="1"/>
  <c r="J96" i="2" s="1"/>
  <c r="W32" i="1"/>
  <c r="F34" i="2"/>
  <c r="BA95" i="1" s="1"/>
  <c r="BA94" i="1" s="1"/>
  <c r="AW94" i="1" s="1"/>
  <c r="AK30" i="1" s="1"/>
  <c r="J34" i="2"/>
  <c r="AW95" i="1" s="1"/>
  <c r="AT95" i="1" s="1"/>
  <c r="W31" i="1"/>
  <c r="W29" i="1"/>
  <c r="J30" i="2" l="1"/>
  <c r="AG95" i="1"/>
  <c r="AG94" i="1" s="1"/>
  <c r="W30" i="1"/>
  <c r="AT94" i="1"/>
  <c r="AN94" i="1" l="1"/>
  <c r="AK26" i="1"/>
  <c r="AK35" i="1" s="1"/>
  <c r="J39" i="2"/>
  <c r="AN95" i="1"/>
</calcChain>
</file>

<file path=xl/sharedStrings.xml><?xml version="1.0" encoding="utf-8"?>
<sst xmlns="http://schemas.openxmlformats.org/spreadsheetml/2006/main" count="981" uniqueCount="247">
  <si>
    <t>Export Komplet</t>
  </si>
  <si>
    <t/>
  </si>
  <si>
    <t>2.0</t>
  </si>
  <si>
    <t>False</t>
  </si>
  <si>
    <t>{4ad97735-7ced-4288-873e-85b679371745}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</si>
  <si>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</si>
  <si>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</si>
  <si>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</si>
  <si>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</si>
  <si>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</si>
  <si>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</si>
  <si>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</si>
  <si>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</si>
  <si>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2022031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</si>
  <si>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</si>
  <si>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</si>
  <si>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Solárna autobusová zastávka Liešťany</t>
  </si>
  <si>
    <t>JKSO:</t>
  </si>
  <si>
    <t>KS:</t>
  </si>
  <si>
    <t>Miesto:</t>
  </si>
  <si>
    <t>k.ú.Liešťany, parc.č.36</t>
  </si>
  <si>
    <t>Dátum:</t>
  </si>
  <si>
    <t>13. 7. 2022</t>
  </si>
  <si>
    <t>Objednávateľ:</t>
  </si>
  <si>
    <t>IČO:</t>
  </si>
  <si>
    <t>obec Liešťany</t>
  </si>
  <si>
    <t>IČ DPH:</t>
  </si>
  <si>
    <t>Zhotoviteľ:</t>
  </si>
  <si>
    <t>Vyplň údaj</t>
  </si>
  <si>
    <t>Projektant:</t>
  </si>
  <si>
    <t>marcoop Artchitektonický ateliér s.r.o.</t>
  </si>
  <si>
    <t>True</t>
  </si>
  <si>
    <t>Spracovateľ:</t>
  </si>
  <si>
    <t>Ing.Jedlička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</si>
  <si>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</si>
  <si>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</si>
  <si>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</si>
  <si>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</si>
  <si>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</si>
  <si>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</si>
  <si>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</si>
  <si>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</si>
  <si>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</si>
  <si>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</si>
  <si>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</si>
  <si>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</si>
  <si>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</si>
  <si>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</si>
  <si>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</si>
  <si>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</si>
  <si>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</si>
  <si>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</si>
  <si>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</si>
  <si>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</si>
  <si>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</si>
  <si>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</si>
  <si>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</si>
  <si>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</si>
  <si>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</si>
  <si>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</si>
  <si>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</si>
  <si>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</si>
  <si>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</si>
  <si>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</si>
  <si>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</si>
  <si>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</si>
  <si>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</si>
  <si>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</si>
  <si>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</si>
  <si>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</si>
  <si>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</si>
  <si>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</si>
  <si>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</si>
  <si>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</si>
  <si>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</si>
  <si>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</si>
  <si>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</si>
  <si>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</si>
  <si>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</si>
  <si>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</si>
  <si>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</si>
  <si>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</t>
  </si>
  <si>
    <t>1</t>
  </si>
  <si>
    <t>{c1023120-4de8-4601-b600-7187af0062ca}</t>
  </si>
  <si>
    <t>KRYCÍ LIST ROZPOČTU</t>
  </si>
  <si>
    <t>Objekt:</t>
  </si>
  <si>
    <t>01 - Solárna autobusová zastávka Liešťany</t>
  </si>
  <si>
    <t>REKAPITULÁCIA ROZPOČTU</t>
  </si>
  <si>
    <t>Kód dielu - Popis</t>
  </si>
  <si>
    <t>Cena celkom [EUR]</t>
  </si>
  <si>
    <t>Náklady z rozpočtu</t>
  </si>
  <si>
    <t>-1</t>
  </si>
  <si>
    <t>1 - Zemné práce</t>
  </si>
  <si>
    <t>2 - Zakladanie</t>
  </si>
  <si>
    <t>5 - Komunikácie</t>
  </si>
  <si>
    <t>9 - Ostatné konštrukcie a práce-búranie</t>
  </si>
  <si>
    <t>99 - Presun hmôt HSV</t>
  </si>
  <si>
    <t>HSV - Práce a dodávky HSV</t>
  </si>
  <si>
    <t>767 - Konštrukcie doplnkové kovové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</si>
  <si>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</si>
  <si>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</si>
  <si>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</si>
  <si>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</si>
  <si>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</si>
  <si>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</si>
  <si>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</si>
  <si>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</si>
  <si>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</si>
  <si>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</si>
  <si>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</si>
  <si>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</si>
  <si>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Zemné práce</t>
  </si>
  <si>
    <t>ROZPOCET</t>
  </si>
  <si>
    <t>K</t>
  </si>
  <si>
    <t>113106611.S</t>
  </si>
  <si>
    <t>Rozoberanie zámkovej dlažby všetkých druhov v ploche do 20 m2,  -0,2600 t</t>
  </si>
  <si>
    <t>m2</t>
  </si>
  <si>
    <t>4</t>
  </si>
  <si>
    <t>2</t>
  </si>
  <si>
    <t>-123560023</t>
  </si>
  <si>
    <t>VV</t>
  </si>
  <si>
    <t>" rozobratie spevnenej plochy v miste základových pätiek "</t>
  </si>
  <si>
    <t>1,50*3</t>
  </si>
  <si>
    <t>Súčet</t>
  </si>
  <si>
    <t>131211101.S</t>
  </si>
  <si>
    <t>Hĺbenie jám v  hornine tr.3 súdržných - ručným náradím</t>
  </si>
  <si>
    <t>m3</t>
  </si>
  <si>
    <t>-90405197</t>
  </si>
  <si>
    <t>" výkop pre základové konštrukcie pre kotvenie oceľovej konštrukcie zastávky 3ks/1kpl "</t>
  </si>
  <si>
    <t>0,90*1,00*1,20*3</t>
  </si>
  <si>
    <t>3</t>
  </si>
  <si>
    <t>131211119.S</t>
  </si>
  <si>
    <t>Príplatok za lepivosť pri hĺbení jám ručným náradím v hornine tr. 3</t>
  </si>
  <si>
    <t>-1133102184</t>
  </si>
  <si>
    <t>162501102.S</t>
  </si>
  <si>
    <t>Vodorovné premiestnenie výkopku po spevnenej ceste z horniny tr.1-4, do 100 m3 na vzdialenosť do 3000 m</t>
  </si>
  <si>
    <t>-1256553245</t>
  </si>
  <si>
    <t>5</t>
  </si>
  <si>
    <t>167101100.S</t>
  </si>
  <si>
    <t>Nakladanie výkopku tr.1-4 ručne</t>
  </si>
  <si>
    <t>376864220</t>
  </si>
  <si>
    <t>3,24</t>
  </si>
  <si>
    <t>6</t>
  </si>
  <si>
    <t>171201201.S</t>
  </si>
  <si>
    <t>Uloženie sypaniny na skládky do 100 m3</t>
  </si>
  <si>
    <t>-526240712</t>
  </si>
  <si>
    <t>Zakladanie</t>
  </si>
  <si>
    <t>7</t>
  </si>
  <si>
    <t>215901101.S</t>
  </si>
  <si>
    <t>Zhutnenie podložia z rastlej horniny 1 až 4 pod násypy, z hornina súdržných do 92 % PS a nesúdržných</t>
  </si>
  <si>
    <t>-416006226</t>
  </si>
  <si>
    <t>4,50</t>
  </si>
  <si>
    <t>8</t>
  </si>
  <si>
    <t>271573001.S</t>
  </si>
  <si>
    <t>Násyp pod základové konštrukcie so zhutnením zo štrkopiesku fr.0-32 mm</t>
  </si>
  <si>
    <t>-1184302991</t>
  </si>
  <si>
    <t>" spevnenie základovej škáry pre základové konštrukcie kotvenia oceľovej konštrukcie zastávky 3 ks/1 kpl "</t>
  </si>
  <si>
    <t>0,90*1,00*0,20*3</t>
  </si>
  <si>
    <t>9</t>
  </si>
  <si>
    <t>275313611.S</t>
  </si>
  <si>
    <t>Betón základových pätiek, prostý tr. C 16/20</t>
  </si>
  <si>
    <t>1237354969</t>
  </si>
  <si>
    <t>" základové konštrukcie pre kotvenie oceľovej konštrukcie zastávky 3 ks/1 kpl "</t>
  </si>
  <si>
    <t>0,90*1,00*1,00*3</t>
  </si>
  <si>
    <t>2,70*0,10                " nepravidelnosť výkopu "</t>
  </si>
  <si>
    <t>10</t>
  </si>
  <si>
    <t>275351215.S</t>
  </si>
  <si>
    <t>Debnenie stien základových pätiek, zhotovenie-dielce</t>
  </si>
  <si>
    <t>1609766427</t>
  </si>
  <si>
    <t>(0,90+1,00)*2*0,20</t>
  </si>
  <si>
    <t>11</t>
  </si>
  <si>
    <t>275351216.S</t>
  </si>
  <si>
    <t>Debnenie stien základovýcb pätiek, odstránenie-dielce</t>
  </si>
  <si>
    <t>-1289267496</t>
  </si>
  <si>
    <t>Komunikácie</t>
  </si>
  <si>
    <t>12</t>
  </si>
  <si>
    <t>564861111.S</t>
  </si>
  <si>
    <t>Podklad zo štrkodrviny s rozprestretím a zhutnením, po zhutnení hr. 200 mm</t>
  </si>
  <si>
    <t>858502867</t>
  </si>
  <si>
    <t>" doplnenie podkladných vrstiev v časti plochy zastávok "</t>
  </si>
  <si>
    <t>13</t>
  </si>
  <si>
    <t>596911141.S</t>
  </si>
  <si>
    <t>Kladenie betónovej zámkovej dlažby komunikácií pre peších hr. 60 mm pre peších do 50 m2 so zriadením lôžka z kameniva hr. 30 mm</t>
  </si>
  <si>
    <t>1643084951</t>
  </si>
  <si>
    <t>" spätné položenie zámkovej dlažby v priestore zastávok "</t>
  </si>
  <si>
    <t>Ostatné konštrukcie a práce-búranie</t>
  </si>
  <si>
    <t>14</t>
  </si>
  <si>
    <t>979054441.S</t>
  </si>
  <si>
    <t>Očistenie vybúraných obrubníkov, krajníkov, panelov s pôvodným vyplnením škár kamenivom ťaženým</t>
  </si>
  <si>
    <t>143272771</t>
  </si>
  <si>
    <t>15</t>
  </si>
  <si>
    <t>979081111.S</t>
  </si>
  <si>
    <t>Odvoz sutiny a vybúraných hmôt na skládku do 1 km</t>
  </si>
  <si>
    <t>t</t>
  </si>
  <si>
    <t>-1298102466</t>
  </si>
  <si>
    <t>16</t>
  </si>
  <si>
    <t>979081121.S</t>
  </si>
  <si>
    <t>Odvoz sutiny a vybúraných hmôt na skládku za každý ďalší 1 km /20km/</t>
  </si>
  <si>
    <t>-1662648297</t>
  </si>
  <si>
    <t>0,50*9</t>
  </si>
  <si>
    <t>17</t>
  </si>
  <si>
    <t>979082111.S</t>
  </si>
  <si>
    <t>Vnútrostavenisková doprava sutiny a vybúraných hmôt do 10 m</t>
  </si>
  <si>
    <t>1471345184</t>
  </si>
  <si>
    <t>18</t>
  </si>
  <si>
    <t>979089312.S</t>
  </si>
  <si>
    <t>Poplatok za skladovanie - kovy (meď, bronz, mosadz atď.) (17 04 ), ostatné</t>
  </si>
  <si>
    <t>478021662</t>
  </si>
  <si>
    <t>99</t>
  </si>
  <si>
    <t>Presun hmôt HSV</t>
  </si>
  <si>
    <t>19</t>
  </si>
  <si>
    <t>998151111.S</t>
  </si>
  <si>
    <t>Presun hmôt pre obj.8152, 8153,8159,zvislá nosná konštr.z tehál,tvárnic,blokov výšky do 10 m</t>
  </si>
  <si>
    <t>1056107779</t>
  </si>
  <si>
    <t>HSV</t>
  </si>
  <si>
    <t>Práce a dodávky HSV</t>
  </si>
  <si>
    <t>767</t>
  </si>
  <si>
    <t>Konštrukcie doplnkové kovové</t>
  </si>
  <si>
    <t>767349999.PC</t>
  </si>
  <si>
    <t>Montáž konštrukcie autobusovej solárnej zastávky vrátane príslušenstva a dopravných nákladov</t>
  </si>
  <si>
    <t>kpl</t>
  </si>
  <si>
    <t>1475175074</t>
  </si>
  <si>
    <t>21</t>
  </si>
  <si>
    <t>M</t>
  </si>
  <si>
    <t>999100000.PC</t>
  </si>
  <si>
    <t>32</t>
  </si>
  <si>
    <t>-180917556</t>
  </si>
  <si>
    <t>" - materiál oceľovej konštrukcie - galvanizovaná oceľ, prášková povrchová úprava</t>
  </si>
  <si>
    <t>" - zasklenie tvrdené laminované sklo hr. 12 mm</t>
  </si>
  <si>
    <t>" - solárny panel 420 W</t>
  </si>
  <si>
    <t>" - obojstranný lightBox display</t>
  </si>
  <si>
    <t>22</t>
  </si>
  <si>
    <t>767996804.S</t>
  </si>
  <si>
    <t>Demontáž ostatných doplnkov stavieb s hmotnosťou jednotlivých dielov konšt. nad 250 do 500 kg,  -0,00100t</t>
  </si>
  <si>
    <t>kg</t>
  </si>
  <si>
    <t>662294634</t>
  </si>
  <si>
    <t>" demontáž pôvodných autobusových zastávok cca 500 kg/1kpl "</t>
  </si>
  <si>
    <t>500,00</t>
  </si>
  <si>
    <t>23</t>
  </si>
  <si>
    <t>998767201.S</t>
  </si>
  <si>
    <t>Presun hmôt pre kovové stavebné doplnkové konštrukcie v objektoch výšky do 6 m</t>
  </si>
  <si>
    <t>%</t>
  </si>
  <si>
    <t>-1898274088</t>
  </si>
  <si>
    <t>Solárna autobusová zástavka dxšxv 4000x1600x2400 mm - dodávka vrátane montážneho a kotviaceho materiálu</t>
  </si>
  <si>
    <t>" solárna autobusová zástavka dxšxv 4000x1600x2400 mm v špecifikácii "  1</t>
  </si>
  <si>
    <t>" - gélová batéria 220 Ah</t>
  </si>
  <si>
    <t>" - osvetlenie LED pásy s pohybovým senzorom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</si>
</sst>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4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5" borderId="7" xfId="0" applyFont="1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23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7" fillId="0" borderId="3" xfId="0" applyFont="1" applyBorder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7" fillId="0" borderId="14" xfId="0" applyFont="1" applyBorder="1" applyAlignment="1"/>
    <xf numFmtId="0" fontId="7" fillId="0" borderId="0" xfId="0" applyFont="1" applyBorder="1" applyAlignment="1"/>
    <xf numFmtId="166" fontId="7" fillId="0" borderId="0" xfId="0" applyNumberFormat="1" applyFont="1" applyBorder="1" applyAlignment="1"/>
    <xf numFmtId="166" fontId="7" fillId="0" borderId="15" xfId="0" applyNumberFormat="1" applyFont="1" applyBorder="1" applyAlignment="1"/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8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14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22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1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6" fillId="0" borderId="5" xfId="0" applyNumberFormat="1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97"/>
  <sheetViews>
    <sheetView showGridLines="0" workbookViewId="0"/>
  </sheetViews>
  <sheetFormatPr defaultRowHeight="14.5"/>
  <cols>
    <col min="1" max="1" width="8.33203125" style="1" customWidth="1"/>
    <col min="2" max="2" width="1.6640625" style="1" customWidth="1"/>
    <col min="3" max="3" width="4.10937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4414062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44140625" style="1" customWidth="1"/>
    <col min="42" max="42" width="4.109375" style="1" customWidth="1"/>
    <col min="43" max="43" width="15.6640625" style="1" hidden="1" customWidth="1"/>
    <col min="44" max="44" width="13.6640625" style="1" customWidth="1"/>
    <col min="45" max="47" width="25.7773437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09375" style="1" hidden="1" customWidth="1"/>
    <col min="54" max="54" width="25" style="1" hidden="1" customWidth="1"/>
    <col min="55" max="55" width="21.6640625" style="1" hidden="1" customWidth="1"/>
    <col min="56" max="56" width="19.109375" style="1" hidden="1" customWidth="1"/>
    <col min="57" max="57" width="66.44140625" style="1" customWidth="1"/>
    <col min="71" max="91" width="9.33203125" style="1" hidden="1"/>
  </cols>
  <sheetData>
    <row r="1" spans="1:74" ht="10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s="1" customFormat="1" ht="37" customHeight="1">
      <c r="AR2" s="236" t="s">
        <v>5</v>
      </c>
      <c r="AS2" s="199"/>
      <c r="AT2" s="199"/>
      <c r="AU2" s="199"/>
      <c r="AV2" s="199"/>
      <c r="AW2" s="199"/>
      <c r="AX2" s="199"/>
      <c r="AY2" s="199"/>
      <c r="AZ2" s="199"/>
      <c r="BA2" s="199"/>
      <c r="BB2" s="199"/>
      <c r="BC2" s="199"/>
      <c r="BD2" s="199"/>
      <c r="BE2" s="199"/>
      <c r="BS2" s="16" t="s">
        <v>6</v>
      </c>
      <c r="BT2" s="16" t="s">
        <v>7</v>
      </c>
    </row>
    <row r="3" spans="1:74" s="1" customFormat="1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s="1" customFormat="1" ht="25" customHeight="1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s="1" customFormat="1" ht="12" customHeight="1">
      <c r="B5" s="19"/>
      <c r="D5" s="23" t="s">
        <v>12</v>
      </c>
      <c r="K5" s="198" t="s">
        <v>13</v>
      </c>
      <c r="L5" s="199"/>
      <c r="M5" s="199"/>
      <c r="N5" s="199"/>
      <c r="O5" s="199"/>
      <c r="P5" s="199"/>
      <c r="Q5" s="199"/>
      <c r="R5" s="199"/>
      <c r="S5" s="199"/>
      <c r="T5" s="199"/>
      <c r="U5" s="199"/>
      <c r="V5" s="199"/>
      <c r="W5" s="199"/>
      <c r="X5" s="199"/>
      <c r="Y5" s="199"/>
      <c r="Z5" s="199"/>
      <c r="AA5" s="199"/>
      <c r="AB5" s="199"/>
      <c r="AC5" s="199"/>
      <c r="AD5" s="199"/>
      <c r="AE5" s="199"/>
      <c r="AF5" s="199"/>
      <c r="AG5" s="199"/>
      <c r="AH5" s="199"/>
      <c r="AI5" s="199"/>
      <c r="AJ5" s="199"/>
      <c r="AK5" s="199"/>
      <c r="AL5" s="199"/>
      <c r="AM5" s="199"/>
      <c r="AN5" s="199"/>
      <c r="AO5" s="199"/>
      <c r="AR5" s="19"/>
      <c r="BE5" s="195" t="s">
        <v>14</v>
      </c>
      <c r="BS5" s="16" t="s">
        <v>6</v>
      </c>
    </row>
    <row r="6" spans="1:74" s="1" customFormat="1" ht="37" customHeight="1">
      <c r="B6" s="19"/>
      <c r="D6" s="25" t="s">
        <v>15</v>
      </c>
      <c r="K6" s="200" t="s">
        <v>16</v>
      </c>
      <c r="L6" s="199"/>
      <c r="M6" s="199"/>
      <c r="N6" s="199"/>
      <c r="O6" s="199"/>
      <c r="P6" s="199"/>
      <c r="Q6" s="199"/>
      <c r="R6" s="199"/>
      <c r="S6" s="199"/>
      <c r="T6" s="199"/>
      <c r="U6" s="199"/>
      <c r="V6" s="199"/>
      <c r="W6" s="199"/>
      <c r="X6" s="199"/>
      <c r="Y6" s="199"/>
      <c r="Z6" s="199"/>
      <c r="AA6" s="199"/>
      <c r="AB6" s="199"/>
      <c r="AC6" s="199"/>
      <c r="AD6" s="199"/>
      <c r="AE6" s="199"/>
      <c r="AF6" s="199"/>
      <c r="AG6" s="199"/>
      <c r="AH6" s="199"/>
      <c r="AI6" s="199"/>
      <c r="AJ6" s="199"/>
      <c r="AK6" s="199"/>
      <c r="AL6" s="199"/>
      <c r="AM6" s="199"/>
      <c r="AN6" s="199"/>
      <c r="AO6" s="199"/>
      <c r="AR6" s="19"/>
      <c r="BE6" s="196"/>
      <c r="BS6" s="16" t="s">
        <v>6</v>
      </c>
    </row>
    <row r="7" spans="1:74" s="1" customFormat="1" ht="12" customHeight="1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196"/>
      <c r="BS7" s="16" t="s">
        <v>6</v>
      </c>
    </row>
    <row r="8" spans="1:74" s="1" customFormat="1" ht="12" customHeight="1">
      <c r="B8" s="19"/>
      <c r="D8" s="26" t="s">
        <v>19</v>
      </c>
      <c r="K8" s="24" t="s">
        <v>20</v>
      </c>
      <c r="AK8" s="26" t="s">
        <v>21</v>
      </c>
      <c r="AN8" s="27" t="s">
        <v>22</v>
      </c>
      <c r="AR8" s="19"/>
      <c r="BE8" s="196"/>
      <c r="BS8" s="16" t="s">
        <v>6</v>
      </c>
    </row>
    <row r="9" spans="1:74" s="1" customFormat="1" ht="14.4" customHeight="1">
      <c r="B9" s="19"/>
      <c r="AR9" s="19"/>
      <c r="BE9" s="196"/>
      <c r="BS9" s="16" t="s">
        <v>6</v>
      </c>
    </row>
    <row r="10" spans="1:74" s="1" customFormat="1" ht="12" customHeight="1">
      <c r="B10" s="19"/>
      <c r="D10" s="26" t="s">
        <v>23</v>
      </c>
      <c r="AK10" s="26" t="s">
        <v>24</v>
      </c>
      <c r="AN10" s="24" t="s">
        <v>1</v>
      </c>
      <c r="AR10" s="19"/>
      <c r="BE10" s="196"/>
      <c r="BS10" s="16" t="s">
        <v>6</v>
      </c>
    </row>
    <row r="11" spans="1:74" s="1" customFormat="1" ht="18.5" customHeight="1">
      <c r="B11" s="19"/>
      <c r="E11" s="24" t="s">
        <v>25</v>
      </c>
      <c r="AK11" s="26" t="s">
        <v>26</v>
      </c>
      <c r="AN11" s="24" t="s">
        <v>1</v>
      </c>
      <c r="AR11" s="19"/>
      <c r="BE11" s="196"/>
      <c r="BS11" s="16" t="s">
        <v>6</v>
      </c>
    </row>
    <row r="12" spans="1:74" s="1" customFormat="1" ht="7" customHeight="1">
      <c r="B12" s="19"/>
      <c r="AR12" s="19"/>
      <c r="BE12" s="196"/>
      <c r="BS12" s="16" t="s">
        <v>6</v>
      </c>
    </row>
    <row r="13" spans="1:74" s="1" customFormat="1" ht="12" customHeight="1">
      <c r="B13" s="19"/>
      <c r="D13" s="26" t="s">
        <v>27</v>
      </c>
      <c r="AK13" s="26" t="s">
        <v>24</v>
      </c>
      <c r="AN13" s="28" t="s">
        <v>28</v>
      </c>
      <c r="AR13" s="19"/>
      <c r="BE13" s="196"/>
      <c r="BS13" s="16" t="s">
        <v>6</v>
      </c>
    </row>
    <row r="14" spans="1:74" ht="12.5">
      <c r="B14" s="19"/>
      <c r="E14" s="201" t="s">
        <v>28</v>
      </c>
      <c r="F14" s="202"/>
      <c r="G14" s="202"/>
      <c r="H14" s="202"/>
      <c r="I14" s="202"/>
      <c r="J14" s="202"/>
      <c r="K14" s="202"/>
      <c r="L14" s="202"/>
      <c r="M14" s="202"/>
      <c r="N14" s="202"/>
      <c r="O14" s="202"/>
      <c r="P14" s="202"/>
      <c r="Q14" s="202"/>
      <c r="R14" s="202"/>
      <c r="S14" s="202"/>
      <c r="T14" s="202"/>
      <c r="U14" s="202"/>
      <c r="V14" s="202"/>
      <c r="W14" s="202"/>
      <c r="X14" s="202"/>
      <c r="Y14" s="202"/>
      <c r="Z14" s="202"/>
      <c r="AA14" s="202"/>
      <c r="AB14" s="202"/>
      <c r="AC14" s="202"/>
      <c r="AD14" s="202"/>
      <c r="AE14" s="202"/>
      <c r="AF14" s="202"/>
      <c r="AG14" s="202"/>
      <c r="AH14" s="202"/>
      <c r="AI14" s="202"/>
      <c r="AJ14" s="202"/>
      <c r="AK14" s="26" t="s">
        <v>26</v>
      </c>
      <c r="AN14" s="28" t="s">
        <v>28</v>
      </c>
      <c r="AR14" s="19"/>
      <c r="BE14" s="196"/>
      <c r="BS14" s="16" t="s">
        <v>6</v>
      </c>
    </row>
    <row r="15" spans="1:74" s="1" customFormat="1" ht="7" customHeight="1">
      <c r="B15" s="19"/>
      <c r="AR15" s="19"/>
      <c r="BE15" s="196"/>
      <c r="BS15" s="16" t="s">
        <v>3</v>
      </c>
    </row>
    <row r="16" spans="1:74" s="1" customFormat="1" ht="12" customHeight="1">
      <c r="B16" s="19"/>
      <c r="D16" s="26" t="s">
        <v>29</v>
      </c>
      <c r="AK16" s="26" t="s">
        <v>24</v>
      </c>
      <c r="AN16" s="24" t="s">
        <v>1</v>
      </c>
      <c r="AR16" s="19"/>
      <c r="BE16" s="196"/>
      <c r="BS16" s="16" t="s">
        <v>3</v>
      </c>
    </row>
    <row r="17" spans="1:71" s="1" customFormat="1" ht="18.5" customHeight="1">
      <c r="B17" s="19"/>
      <c r="E17" s="24" t="s">
        <v>30</v>
      </c>
      <c r="AK17" s="26" t="s">
        <v>26</v>
      </c>
      <c r="AN17" s="24" t="s">
        <v>1</v>
      </c>
      <c r="AR17" s="19"/>
      <c r="BE17" s="196"/>
      <c r="BS17" s="16" t="s">
        <v>31</v>
      </c>
    </row>
    <row r="18" spans="1:71" s="1" customFormat="1" ht="7" customHeight="1">
      <c r="B18" s="19"/>
      <c r="AR18" s="19"/>
      <c r="BE18" s="196"/>
      <c r="BS18" s="16" t="s">
        <v>6</v>
      </c>
    </row>
    <row r="19" spans="1:71" s="1" customFormat="1" ht="12" customHeight="1">
      <c r="B19" s="19"/>
      <c r="D19" s="26" t="s">
        <v>32</v>
      </c>
      <c r="AK19" s="26" t="s">
        <v>24</v>
      </c>
      <c r="AN19" s="24" t="s">
        <v>1</v>
      </c>
      <c r="AR19" s="19"/>
      <c r="BE19" s="196"/>
      <c r="BS19" s="16" t="s">
        <v>6</v>
      </c>
    </row>
    <row r="20" spans="1:71" s="1" customFormat="1" ht="18.5" customHeight="1">
      <c r="B20" s="19"/>
      <c r="E20" s="24" t="s">
        <v>33</v>
      </c>
      <c r="AK20" s="26" t="s">
        <v>26</v>
      </c>
      <c r="AN20" s="24" t="s">
        <v>1</v>
      </c>
      <c r="AR20" s="19"/>
      <c r="BE20" s="196"/>
      <c r="BS20" s="16" t="s">
        <v>31</v>
      </c>
    </row>
    <row r="21" spans="1:71" s="1" customFormat="1" ht="7" customHeight="1">
      <c r="B21" s="19"/>
      <c r="AR21" s="19"/>
      <c r="BE21" s="196"/>
    </row>
    <row r="22" spans="1:71" s="1" customFormat="1" ht="12" customHeight="1">
      <c r="B22" s="19"/>
      <c r="D22" s="26" t="s">
        <v>34</v>
      </c>
      <c r="AR22" s="19"/>
      <c r="BE22" s="196"/>
    </row>
    <row r="23" spans="1:71" s="1" customFormat="1" ht="16.5" customHeight="1">
      <c r="B23" s="19"/>
      <c r="E23" s="203" t="s">
        <v>1</v>
      </c>
      <c r="F23" s="203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203"/>
      <c r="V23" s="203"/>
      <c r="W23" s="203"/>
      <c r="X23" s="203"/>
      <c r="Y23" s="203"/>
      <c r="Z23" s="203"/>
      <c r="AA23" s="203"/>
      <c r="AB23" s="203"/>
      <c r="AC23" s="203"/>
      <c r="AD23" s="203"/>
      <c r="AE23" s="203"/>
      <c r="AF23" s="203"/>
      <c r="AG23" s="203"/>
      <c r="AH23" s="203"/>
      <c r="AI23" s="203"/>
      <c r="AJ23" s="203"/>
      <c r="AK23" s="203"/>
      <c r="AL23" s="203"/>
      <c r="AM23" s="203"/>
      <c r="AN23" s="203"/>
      <c r="AR23" s="19"/>
      <c r="BE23" s="196"/>
    </row>
    <row r="24" spans="1:71" s="1" customFormat="1" ht="7" customHeight="1">
      <c r="B24" s="19"/>
      <c r="AR24" s="19"/>
      <c r="BE24" s="196"/>
    </row>
    <row r="25" spans="1:71" s="1" customFormat="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196"/>
    </row>
    <row r="26" spans="1:71" s="2" customFormat="1" ht="25.9" customHeight="1">
      <c r="A26" s="31"/>
      <c r="B26" s="32"/>
      <c r="C26" s="31"/>
      <c r="D26" s="33" t="s">
        <v>35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04">
        <f>ROUND(AG94,2)</f>
        <v>0</v>
      </c>
      <c r="AL26" s="205"/>
      <c r="AM26" s="205"/>
      <c r="AN26" s="205"/>
      <c r="AO26" s="205"/>
      <c r="AP26" s="31"/>
      <c r="AQ26" s="31"/>
      <c r="AR26" s="32"/>
      <c r="BE26" s="196"/>
    </row>
    <row r="27" spans="1:71" s="2" customFormat="1" ht="7" customHeight="1">
      <c r="A27" s="31"/>
      <c r="B27" s="32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2"/>
      <c r="BE27" s="196"/>
    </row>
    <row r="28" spans="1:71" s="2" customFormat="1" ht="12.5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206" t="s">
        <v>36</v>
      </c>
      <c r="M28" s="206"/>
      <c r="N28" s="206"/>
      <c r="O28" s="206"/>
      <c r="P28" s="206"/>
      <c r="Q28" s="31"/>
      <c r="R28" s="31"/>
      <c r="S28" s="31"/>
      <c r="T28" s="31"/>
      <c r="U28" s="31"/>
      <c r="V28" s="31"/>
      <c r="W28" s="206" t="s">
        <v>37</v>
      </c>
      <c r="X28" s="206"/>
      <c r="Y28" s="206"/>
      <c r="Z28" s="206"/>
      <c r="AA28" s="206"/>
      <c r="AB28" s="206"/>
      <c r="AC28" s="206"/>
      <c r="AD28" s="206"/>
      <c r="AE28" s="206"/>
      <c r="AF28" s="31"/>
      <c r="AG28" s="31"/>
      <c r="AH28" s="31"/>
      <c r="AI28" s="31"/>
      <c r="AJ28" s="31"/>
      <c r="AK28" s="206" t="s">
        <v>38</v>
      </c>
      <c r="AL28" s="206"/>
      <c r="AM28" s="206"/>
      <c r="AN28" s="206"/>
      <c r="AO28" s="206"/>
      <c r="AP28" s="31"/>
      <c r="AQ28" s="31"/>
      <c r="AR28" s="32"/>
      <c r="BE28" s="196"/>
    </row>
    <row r="29" spans="1:71" s="3" customFormat="1" ht="14.4" customHeight="1">
      <c r="B29" s="36"/>
      <c r="D29" s="26" t="s">
        <v>39</v>
      </c>
      <c r="F29" s="37" t="s">
        <v>40</v>
      </c>
      <c r="L29" s="209">
        <v>0.2</v>
      </c>
      <c r="M29" s="208"/>
      <c r="N29" s="208"/>
      <c r="O29" s="208"/>
      <c r="P29" s="208"/>
      <c r="Q29" s="38"/>
      <c r="R29" s="38"/>
      <c r="S29" s="38"/>
      <c r="T29" s="38"/>
      <c r="U29" s="38"/>
      <c r="V29" s="38"/>
      <c r="W29" s="207">
        <f>ROUND(AZ94, 2)</f>
        <v>0</v>
      </c>
      <c r="X29" s="208"/>
      <c r="Y29" s="208"/>
      <c r="Z29" s="208"/>
      <c r="AA29" s="208"/>
      <c r="AB29" s="208"/>
      <c r="AC29" s="208"/>
      <c r="AD29" s="208"/>
      <c r="AE29" s="208"/>
      <c r="AF29" s="38"/>
      <c r="AG29" s="38"/>
      <c r="AH29" s="38"/>
      <c r="AI29" s="38"/>
      <c r="AJ29" s="38"/>
      <c r="AK29" s="207">
        <f>ROUND(AV94, 2)</f>
        <v>0</v>
      </c>
      <c r="AL29" s="208"/>
      <c r="AM29" s="208"/>
      <c r="AN29" s="208"/>
      <c r="AO29" s="208"/>
      <c r="AP29" s="38"/>
      <c r="AQ29" s="38"/>
      <c r="AR29" s="39"/>
      <c r="AS29" s="38"/>
      <c r="AT29" s="38"/>
      <c r="AU29" s="38"/>
      <c r="AV29" s="38"/>
      <c r="AW29" s="38"/>
      <c r="AX29" s="38"/>
      <c r="AY29" s="38"/>
      <c r="AZ29" s="38"/>
      <c r="BE29" s="197"/>
    </row>
    <row r="30" spans="1:71" s="3" customFormat="1" ht="14.4" customHeight="1">
      <c r="B30" s="36"/>
      <c r="F30" s="37" t="s">
        <v>41</v>
      </c>
      <c r="L30" s="209">
        <v>0.2</v>
      </c>
      <c r="M30" s="208"/>
      <c r="N30" s="208"/>
      <c r="O30" s="208"/>
      <c r="P30" s="208"/>
      <c r="Q30" s="38"/>
      <c r="R30" s="38"/>
      <c r="S30" s="38"/>
      <c r="T30" s="38"/>
      <c r="U30" s="38"/>
      <c r="V30" s="38"/>
      <c r="W30" s="207">
        <f>ROUND(BA94, 2)</f>
        <v>0</v>
      </c>
      <c r="X30" s="208"/>
      <c r="Y30" s="208"/>
      <c r="Z30" s="208"/>
      <c r="AA30" s="208"/>
      <c r="AB30" s="208"/>
      <c r="AC30" s="208"/>
      <c r="AD30" s="208"/>
      <c r="AE30" s="208"/>
      <c r="AF30" s="38"/>
      <c r="AG30" s="38"/>
      <c r="AH30" s="38"/>
      <c r="AI30" s="38"/>
      <c r="AJ30" s="38"/>
      <c r="AK30" s="207">
        <f>ROUND(AW94, 2)</f>
        <v>0</v>
      </c>
      <c r="AL30" s="208"/>
      <c r="AM30" s="208"/>
      <c r="AN30" s="208"/>
      <c r="AO30" s="208"/>
      <c r="AP30" s="38"/>
      <c r="AQ30" s="38"/>
      <c r="AR30" s="39"/>
      <c r="AS30" s="38"/>
      <c r="AT30" s="38"/>
      <c r="AU30" s="38"/>
      <c r="AV30" s="38"/>
      <c r="AW30" s="38"/>
      <c r="AX30" s="38"/>
      <c r="AY30" s="38"/>
      <c r="AZ30" s="38"/>
      <c r="BE30" s="197"/>
    </row>
    <row r="31" spans="1:71" s="3" customFormat="1" ht="14.4" hidden="1" customHeight="1">
      <c r="B31" s="36"/>
      <c r="F31" s="26" t="s">
        <v>42</v>
      </c>
      <c r="L31" s="212">
        <v>0.2</v>
      </c>
      <c r="M31" s="211"/>
      <c r="N31" s="211"/>
      <c r="O31" s="211"/>
      <c r="P31" s="211"/>
      <c r="W31" s="210">
        <f>ROUND(BB94, 2)</f>
        <v>0</v>
      </c>
      <c r="X31" s="211"/>
      <c r="Y31" s="211"/>
      <c r="Z31" s="211"/>
      <c r="AA31" s="211"/>
      <c r="AB31" s="211"/>
      <c r="AC31" s="211"/>
      <c r="AD31" s="211"/>
      <c r="AE31" s="211"/>
      <c r="AK31" s="210">
        <v>0</v>
      </c>
      <c r="AL31" s="211"/>
      <c r="AM31" s="211"/>
      <c r="AN31" s="211"/>
      <c r="AO31" s="211"/>
      <c r="AR31" s="36"/>
      <c r="BE31" s="197"/>
    </row>
    <row r="32" spans="1:71" s="3" customFormat="1" ht="14.4" hidden="1" customHeight="1">
      <c r="B32" s="36"/>
      <c r="F32" s="26" t="s">
        <v>43</v>
      </c>
      <c r="L32" s="212">
        <v>0.2</v>
      </c>
      <c r="M32" s="211"/>
      <c r="N32" s="211"/>
      <c r="O32" s="211"/>
      <c r="P32" s="211"/>
      <c r="W32" s="210">
        <f>ROUND(BC94, 2)</f>
        <v>0</v>
      </c>
      <c r="X32" s="211"/>
      <c r="Y32" s="211"/>
      <c r="Z32" s="211"/>
      <c r="AA32" s="211"/>
      <c r="AB32" s="211"/>
      <c r="AC32" s="211"/>
      <c r="AD32" s="211"/>
      <c r="AE32" s="211"/>
      <c r="AK32" s="210">
        <v>0</v>
      </c>
      <c r="AL32" s="211"/>
      <c r="AM32" s="211"/>
      <c r="AN32" s="211"/>
      <c r="AO32" s="211"/>
      <c r="AR32" s="36"/>
      <c r="BE32" s="197"/>
    </row>
    <row r="33" spans="1:57" s="3" customFormat="1" ht="14.4" hidden="1" customHeight="1">
      <c r="B33" s="36"/>
      <c r="F33" s="37" t="s">
        <v>44</v>
      </c>
      <c r="L33" s="209">
        <v>0</v>
      </c>
      <c r="M33" s="208"/>
      <c r="N33" s="208"/>
      <c r="O33" s="208"/>
      <c r="P33" s="208"/>
      <c r="Q33" s="38"/>
      <c r="R33" s="38"/>
      <c r="S33" s="38"/>
      <c r="T33" s="38"/>
      <c r="U33" s="38"/>
      <c r="V33" s="38"/>
      <c r="W33" s="207">
        <f>ROUND(BD94, 2)</f>
        <v>0</v>
      </c>
      <c r="X33" s="208"/>
      <c r="Y33" s="208"/>
      <c r="Z33" s="208"/>
      <c r="AA33" s="208"/>
      <c r="AB33" s="208"/>
      <c r="AC33" s="208"/>
      <c r="AD33" s="208"/>
      <c r="AE33" s="208"/>
      <c r="AF33" s="38"/>
      <c r="AG33" s="38"/>
      <c r="AH33" s="38"/>
      <c r="AI33" s="38"/>
      <c r="AJ33" s="38"/>
      <c r="AK33" s="207">
        <v>0</v>
      </c>
      <c r="AL33" s="208"/>
      <c r="AM33" s="208"/>
      <c r="AN33" s="208"/>
      <c r="AO33" s="208"/>
      <c r="AP33" s="38"/>
      <c r="AQ33" s="38"/>
      <c r="AR33" s="39"/>
      <c r="AS33" s="38"/>
      <c r="AT33" s="38"/>
      <c r="AU33" s="38"/>
      <c r="AV33" s="38"/>
      <c r="AW33" s="38"/>
      <c r="AX33" s="38"/>
      <c r="AY33" s="38"/>
      <c r="AZ33" s="38"/>
      <c r="BE33" s="197"/>
    </row>
    <row r="34" spans="1:57" s="2" customFormat="1" ht="7" customHeight="1">
      <c r="A34" s="31"/>
      <c r="B34" s="32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2"/>
      <c r="BE34" s="196"/>
    </row>
    <row r="35" spans="1:57" s="2" customFormat="1" ht="25.9" customHeight="1">
      <c r="A35" s="31"/>
      <c r="B35" s="32"/>
      <c r="C35" s="40"/>
      <c r="D35" s="41" t="s">
        <v>45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46</v>
      </c>
      <c r="U35" s="42"/>
      <c r="V35" s="42"/>
      <c r="W35" s="42"/>
      <c r="X35" s="213" t="s">
        <v>47</v>
      </c>
      <c r="Y35" s="214"/>
      <c r="Z35" s="214"/>
      <c r="AA35" s="214"/>
      <c r="AB35" s="214"/>
      <c r="AC35" s="42"/>
      <c r="AD35" s="42"/>
      <c r="AE35" s="42"/>
      <c r="AF35" s="42"/>
      <c r="AG35" s="42"/>
      <c r="AH35" s="42"/>
      <c r="AI35" s="42"/>
      <c r="AJ35" s="42"/>
      <c r="AK35" s="215">
        <f>SUM(AK26:AK33)</f>
        <v>0</v>
      </c>
      <c r="AL35" s="214"/>
      <c r="AM35" s="214"/>
      <c r="AN35" s="214"/>
      <c r="AO35" s="216"/>
      <c r="AP35" s="40"/>
      <c r="AQ35" s="40"/>
      <c r="AR35" s="32"/>
      <c r="BE35" s="31"/>
    </row>
    <row r="36" spans="1:57" s="2" customFormat="1" ht="7" customHeight="1">
      <c r="A36" s="31"/>
      <c r="B36" s="32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2"/>
      <c r="BE36" s="31"/>
    </row>
    <row r="37" spans="1:57" s="2" customFormat="1" ht="14.4" customHeight="1">
      <c r="A37" s="31"/>
      <c r="B37" s="32"/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2"/>
      <c r="BE37" s="31"/>
    </row>
    <row r="38" spans="1:57" s="1" customFormat="1" ht="14.4" customHeight="1">
      <c r="B38" s="19"/>
      <c r="AR38" s="19"/>
    </row>
    <row r="39" spans="1:57" s="1" customFormat="1" ht="14.4" customHeight="1">
      <c r="B39" s="19"/>
      <c r="AR39" s="19"/>
    </row>
    <row r="40" spans="1:57" s="1" customFormat="1" ht="14.4" customHeight="1">
      <c r="B40" s="19"/>
      <c r="AR40" s="19"/>
    </row>
    <row r="41" spans="1:57" s="1" customFormat="1" ht="14.4" customHeight="1">
      <c r="B41" s="19"/>
      <c r="AR41" s="19"/>
    </row>
    <row r="42" spans="1:57" s="1" customFormat="1" ht="14.4" customHeight="1">
      <c r="B42" s="19"/>
      <c r="AR42" s="19"/>
    </row>
    <row r="43" spans="1:57" s="1" customFormat="1" ht="14.4" customHeight="1">
      <c r="B43" s="19"/>
      <c r="AR43" s="19"/>
    </row>
    <row r="44" spans="1:57" s="1" customFormat="1" ht="14.4" customHeight="1">
      <c r="B44" s="19"/>
      <c r="AR44" s="19"/>
    </row>
    <row r="45" spans="1:57" s="1" customFormat="1" ht="14.4" customHeight="1">
      <c r="B45" s="19"/>
      <c r="AR45" s="19"/>
    </row>
    <row r="46" spans="1:57" s="1" customFormat="1" ht="14.4" customHeight="1">
      <c r="B46" s="19"/>
      <c r="AR46" s="19"/>
    </row>
    <row r="47" spans="1:57" s="1" customFormat="1" ht="14.4" customHeight="1">
      <c r="B47" s="19"/>
      <c r="AR47" s="19"/>
    </row>
    <row r="48" spans="1:57" s="1" customFormat="1" ht="14.4" customHeight="1">
      <c r="B48" s="19"/>
      <c r="AR48" s="19"/>
    </row>
    <row r="49" spans="1:57" s="2" customFormat="1" ht="14.4" customHeight="1">
      <c r="B49" s="44"/>
      <c r="D49" s="45" t="s">
        <v>48</v>
      </c>
      <c r="E49" s="46"/>
      <c r="F49" s="46"/>
      <c r="G49" s="46"/>
      <c r="H49" s="46"/>
      <c r="I49" s="46"/>
      <c r="J49" s="46"/>
      <c r="K49" s="46"/>
      <c r="L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5" t="s">
        <v>49</v>
      </c>
      <c r="AI49" s="46"/>
      <c r="AJ49" s="46"/>
      <c r="AK49" s="46"/>
      <c r="AL49" s="46"/>
      <c r="AM49" s="46"/>
      <c r="AN49" s="46"/>
      <c r="AO49" s="46"/>
      <c r="AR49" s="44"/>
    </row>
    <row r="50" spans="1:57" ht="10">
      <c r="B50" s="19"/>
      <c r="AR50" s="19"/>
    </row>
    <row r="51" spans="1:57" ht="10">
      <c r="B51" s="19"/>
      <c r="AR51" s="19"/>
    </row>
    <row r="52" spans="1:57" ht="10">
      <c r="B52" s="19"/>
      <c r="AR52" s="19"/>
    </row>
    <row r="53" spans="1:57" ht="10">
      <c r="B53" s="19"/>
      <c r="AR53" s="19"/>
    </row>
    <row r="54" spans="1:57" ht="10">
      <c r="B54" s="19"/>
      <c r="AR54" s="19"/>
    </row>
    <row r="55" spans="1:57" ht="10">
      <c r="B55" s="19"/>
      <c r="AR55" s="19"/>
    </row>
    <row r="56" spans="1:57" ht="10">
      <c r="B56" s="19"/>
      <c r="AR56" s="19"/>
    </row>
    <row r="57" spans="1:57" ht="10">
      <c r="B57" s="19"/>
      <c r="AR57" s="19"/>
    </row>
    <row r="58" spans="1:57" ht="10">
      <c r="B58" s="19"/>
      <c r="AR58" s="19"/>
    </row>
    <row r="59" spans="1:57" ht="10">
      <c r="B59" s="19"/>
      <c r="AR59" s="19"/>
    </row>
    <row r="60" spans="1:57" s="2" customFormat="1" ht="12.5">
      <c r="A60" s="31"/>
      <c r="B60" s="32"/>
      <c r="C60" s="31"/>
      <c r="D60" s="47" t="s">
        <v>50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7" t="s">
        <v>51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7" t="s">
        <v>50</v>
      </c>
      <c r="AI60" s="34"/>
      <c r="AJ60" s="34"/>
      <c r="AK60" s="34"/>
      <c r="AL60" s="34"/>
      <c r="AM60" s="47" t="s">
        <v>51</v>
      </c>
      <c r="AN60" s="34"/>
      <c r="AO60" s="34"/>
      <c r="AP60" s="31"/>
      <c r="AQ60" s="31"/>
      <c r="AR60" s="32"/>
      <c r="BE60" s="31"/>
    </row>
    <row r="61" spans="1:57" ht="10">
      <c r="B61" s="19"/>
      <c r="AR61" s="19"/>
    </row>
    <row r="62" spans="1:57" ht="10">
      <c r="B62" s="19"/>
      <c r="AR62" s="19"/>
    </row>
    <row r="63" spans="1:57" ht="10">
      <c r="B63" s="19"/>
      <c r="AR63" s="19"/>
    </row>
    <row r="64" spans="1:57" s="2" customFormat="1" ht="13">
      <c r="A64" s="31"/>
      <c r="B64" s="32"/>
      <c r="C64" s="31"/>
      <c r="D64" s="45" t="s">
        <v>52</v>
      </c>
      <c r="E64" s="48"/>
      <c r="F64" s="48"/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48"/>
      <c r="AA64" s="48"/>
      <c r="AB64" s="48"/>
      <c r="AC64" s="48"/>
      <c r="AD64" s="48"/>
      <c r="AE64" s="48"/>
      <c r="AF64" s="48"/>
      <c r="AG64" s="48"/>
      <c r="AH64" s="45" t="s">
        <v>53</v>
      </c>
      <c r="AI64" s="48"/>
      <c r="AJ64" s="48"/>
      <c r="AK64" s="48"/>
      <c r="AL64" s="48"/>
      <c r="AM64" s="48"/>
      <c r="AN64" s="48"/>
      <c r="AO64" s="48"/>
      <c r="AP64" s="31"/>
      <c r="AQ64" s="31"/>
      <c r="AR64" s="32"/>
      <c r="BE64" s="31"/>
    </row>
    <row r="65" spans="1:57" ht="10">
      <c r="B65" s="19"/>
      <c r="AR65" s="19"/>
    </row>
    <row r="66" spans="1:57" ht="10">
      <c r="B66" s="19"/>
      <c r="AR66" s="19"/>
    </row>
    <row r="67" spans="1:57" ht="10">
      <c r="B67" s="19"/>
      <c r="AR67" s="19"/>
    </row>
    <row r="68" spans="1:57" ht="10">
      <c r="B68" s="19"/>
      <c r="AR68" s="19"/>
    </row>
    <row r="69" spans="1:57" ht="10">
      <c r="B69" s="19"/>
      <c r="AR69" s="19"/>
    </row>
    <row r="70" spans="1:57" ht="10">
      <c r="B70" s="19"/>
      <c r="AR70" s="19"/>
    </row>
    <row r="71" spans="1:57" ht="10">
      <c r="B71" s="19"/>
      <c r="AR71" s="19"/>
    </row>
    <row r="72" spans="1:57" ht="10">
      <c r="B72" s="19"/>
      <c r="AR72" s="19"/>
    </row>
    <row r="73" spans="1:57" ht="10">
      <c r="B73" s="19"/>
      <c r="AR73" s="19"/>
    </row>
    <row r="74" spans="1:57" ht="10">
      <c r="B74" s="19"/>
      <c r="AR74" s="19"/>
    </row>
    <row r="75" spans="1:57" s="2" customFormat="1" ht="12.5">
      <c r="A75" s="31"/>
      <c r="B75" s="32"/>
      <c r="C75" s="31"/>
      <c r="D75" s="47" t="s">
        <v>50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7" t="s">
        <v>51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7" t="s">
        <v>50</v>
      </c>
      <c r="AI75" s="34"/>
      <c r="AJ75" s="34"/>
      <c r="AK75" s="34"/>
      <c r="AL75" s="34"/>
      <c r="AM75" s="47" t="s">
        <v>51</v>
      </c>
      <c r="AN75" s="34"/>
      <c r="AO75" s="34"/>
      <c r="AP75" s="31"/>
      <c r="AQ75" s="31"/>
      <c r="AR75" s="32"/>
      <c r="BE75" s="31"/>
    </row>
    <row r="76" spans="1:57" s="2" customFormat="1" ht="10">
      <c r="A76" s="31"/>
      <c r="B76" s="32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2"/>
      <c r="BE76" s="31"/>
    </row>
    <row r="77" spans="1:57" s="2" customFormat="1" ht="7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  <c r="AJ77" s="50"/>
      <c r="AK77" s="50"/>
      <c r="AL77" s="50"/>
      <c r="AM77" s="50"/>
      <c r="AN77" s="50"/>
      <c r="AO77" s="50"/>
      <c r="AP77" s="50"/>
      <c r="AQ77" s="50"/>
      <c r="AR77" s="32"/>
      <c r="BE77" s="31"/>
    </row>
    <row r="81" spans="1:91" s="2" customFormat="1" ht="7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2"/>
      <c r="AG81" s="52"/>
      <c r="AH81" s="52"/>
      <c r="AI81" s="52"/>
      <c r="AJ81" s="52"/>
      <c r="AK81" s="52"/>
      <c r="AL81" s="52"/>
      <c r="AM81" s="52"/>
      <c r="AN81" s="52"/>
      <c r="AO81" s="52"/>
      <c r="AP81" s="52"/>
      <c r="AQ81" s="52"/>
      <c r="AR81" s="32"/>
      <c r="BE81" s="31"/>
    </row>
    <row r="82" spans="1:91" s="2" customFormat="1" ht="25" customHeight="1">
      <c r="A82" s="31"/>
      <c r="B82" s="32"/>
      <c r="C82" s="20" t="s">
        <v>54</v>
      </c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2"/>
      <c r="BE82" s="31"/>
    </row>
    <row r="83" spans="1:91" s="2" customFormat="1" ht="7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2"/>
      <c r="BE83" s="31"/>
    </row>
    <row r="84" spans="1:91" s="4" customFormat="1" ht="12" customHeight="1">
      <c r="B84" s="53"/>
      <c r="C84" s="26" t="s">
        <v>12</v>
      </c>
      <c r="L84" s="4" t="str">
        <f>K5</f>
        <v>2022031</v>
      </c>
      <c r="AR84" s="53"/>
    </row>
    <row r="85" spans="1:91" s="5" customFormat="1" ht="37" customHeight="1">
      <c r="B85" s="54"/>
      <c r="C85" s="55" t="s">
        <v>15</v>
      </c>
      <c r="L85" s="217" t="str">
        <f>K6</f>
        <v>Solárna autobusová zastávka Liešťany</v>
      </c>
      <c r="M85" s="218"/>
      <c r="N85" s="218"/>
      <c r="O85" s="218"/>
      <c r="P85" s="218"/>
      <c r="Q85" s="218"/>
      <c r="R85" s="218"/>
      <c r="S85" s="218"/>
      <c r="T85" s="218"/>
      <c r="U85" s="218"/>
      <c r="V85" s="218"/>
      <c r="W85" s="218"/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R85" s="54"/>
    </row>
    <row r="86" spans="1:91" s="2" customFormat="1" ht="7" customHeight="1">
      <c r="A86" s="31"/>
      <c r="B86" s="32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2"/>
      <c r="BE86" s="31"/>
    </row>
    <row r="87" spans="1:91" s="2" customFormat="1" ht="12" customHeight="1">
      <c r="A87" s="31"/>
      <c r="B87" s="32"/>
      <c r="C87" s="26" t="s">
        <v>19</v>
      </c>
      <c r="D87" s="31"/>
      <c r="E87" s="31"/>
      <c r="F87" s="31"/>
      <c r="G87" s="31"/>
      <c r="H87" s="31"/>
      <c r="I87" s="31"/>
      <c r="J87" s="31"/>
      <c r="K87" s="31"/>
      <c r="L87" s="56" t="str">
        <f>IF(K8="","",K8)</f>
        <v>k.ú.Liešťany, parc.č.36</v>
      </c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26" t="s">
        <v>21</v>
      </c>
      <c r="AJ87" s="31"/>
      <c r="AK87" s="31"/>
      <c r="AL87" s="31"/>
      <c r="AM87" s="219" t="str">
        <f>IF(AN8= "","",AN8)</f>
        <v>13. 7. 2022</v>
      </c>
      <c r="AN87" s="219"/>
      <c r="AO87" s="31"/>
      <c r="AP87" s="31"/>
      <c r="AQ87" s="31"/>
      <c r="AR87" s="32"/>
      <c r="BE87" s="31"/>
    </row>
    <row r="88" spans="1:91" s="2" customFormat="1" ht="7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2"/>
      <c r="BE88" s="31"/>
    </row>
    <row r="89" spans="1:91" s="2" customFormat="1" ht="25.65" customHeight="1">
      <c r="A89" s="31"/>
      <c r="B89" s="32"/>
      <c r="C89" s="26" t="s">
        <v>23</v>
      </c>
      <c r="D89" s="31"/>
      <c r="E89" s="31"/>
      <c r="F89" s="31"/>
      <c r="G89" s="31"/>
      <c r="H89" s="31"/>
      <c r="I89" s="31"/>
      <c r="J89" s="31"/>
      <c r="K89" s="31"/>
      <c r="L89" s="4" t="str">
        <f>IF(E11= "","",E11)</f>
        <v>obec Liešťany</v>
      </c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26" t="s">
        <v>29</v>
      </c>
      <c r="AJ89" s="31"/>
      <c r="AK89" s="31"/>
      <c r="AL89" s="31"/>
      <c r="AM89" s="220" t="str">
        <f>IF(E17="","",E17)</f>
        <v>marcoop Artchitektonický ateliér s.r.o.</v>
      </c>
      <c r="AN89" s="221"/>
      <c r="AO89" s="221"/>
      <c r="AP89" s="221"/>
      <c r="AQ89" s="31"/>
      <c r="AR89" s="32"/>
      <c r="AS89" s="222" t="s">
        <v>55</v>
      </c>
      <c r="AT89" s="223"/>
      <c r="AU89" s="58"/>
      <c r="AV89" s="58"/>
      <c r="AW89" s="58"/>
      <c r="AX89" s="58"/>
      <c r="AY89" s="58"/>
      <c r="AZ89" s="58"/>
      <c r="BA89" s="58"/>
      <c r="BB89" s="58"/>
      <c r="BC89" s="58"/>
      <c r="BD89" s="59"/>
      <c r="BE89" s="31"/>
    </row>
    <row r="90" spans="1:91" s="2" customFormat="1" ht="15.15" customHeight="1">
      <c r="A90" s="31"/>
      <c r="B90" s="32"/>
      <c r="C90" s="26" t="s">
        <v>27</v>
      </c>
      <c r="D90" s="31"/>
      <c r="E90" s="31"/>
      <c r="F90" s="31"/>
      <c r="G90" s="31"/>
      <c r="H90" s="31"/>
      <c r="I90" s="31"/>
      <c r="J90" s="31"/>
      <c r="K90" s="31"/>
      <c r="L90" s="4" t="str">
        <f>IF(E14= "Vyplň údaj","",E14)</f>
        <v/>
      </c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26" t="s">
        <v>32</v>
      </c>
      <c r="AJ90" s="31"/>
      <c r="AK90" s="31"/>
      <c r="AL90" s="31"/>
      <c r="AM90" s="220" t="str">
        <f>IF(E20="","",E20)</f>
        <v>Ing.Jedlička</v>
      </c>
      <c r="AN90" s="221"/>
      <c r="AO90" s="221"/>
      <c r="AP90" s="221"/>
      <c r="AQ90" s="31"/>
      <c r="AR90" s="32"/>
      <c r="AS90" s="224"/>
      <c r="AT90" s="225"/>
      <c r="AU90" s="60"/>
      <c r="AV90" s="60"/>
      <c r="AW90" s="60"/>
      <c r="AX90" s="60"/>
      <c r="AY90" s="60"/>
      <c r="AZ90" s="60"/>
      <c r="BA90" s="60"/>
      <c r="BB90" s="60"/>
      <c r="BC90" s="60"/>
      <c r="BD90" s="61"/>
      <c r="BE90" s="31"/>
    </row>
    <row r="91" spans="1:91" s="2" customFormat="1" ht="10.75" customHeight="1">
      <c r="A91" s="31"/>
      <c r="B91" s="32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2"/>
      <c r="AS91" s="224"/>
      <c r="AT91" s="225"/>
      <c r="AU91" s="60"/>
      <c r="AV91" s="60"/>
      <c r="AW91" s="60"/>
      <c r="AX91" s="60"/>
      <c r="AY91" s="60"/>
      <c r="AZ91" s="60"/>
      <c r="BA91" s="60"/>
      <c r="BB91" s="60"/>
      <c r="BC91" s="60"/>
      <c r="BD91" s="61"/>
      <c r="BE91" s="31"/>
    </row>
    <row r="92" spans="1:91" s="2" customFormat="1" ht="29.25" customHeight="1">
      <c r="A92" s="31"/>
      <c r="B92" s="32"/>
      <c r="C92" s="226" t="s">
        <v>56</v>
      </c>
      <c r="D92" s="227"/>
      <c r="E92" s="227"/>
      <c r="F92" s="227"/>
      <c r="G92" s="227"/>
      <c r="H92" s="62"/>
      <c r="I92" s="228" t="s">
        <v>57</v>
      </c>
      <c r="J92" s="227"/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9" t="s">
        <v>58</v>
      </c>
      <c r="AH92" s="227"/>
      <c r="AI92" s="227"/>
      <c r="AJ92" s="227"/>
      <c r="AK92" s="227"/>
      <c r="AL92" s="227"/>
      <c r="AM92" s="227"/>
      <c r="AN92" s="228" t="s">
        <v>59</v>
      </c>
      <c r="AO92" s="227"/>
      <c r="AP92" s="230"/>
      <c r="AQ92" s="63" t="s">
        <v>60</v>
      </c>
      <c r="AR92" s="32"/>
      <c r="AS92" s="64" t="s">
        <v>61</v>
      </c>
      <c r="AT92" s="65" t="s">
        <v>62</v>
      </c>
      <c r="AU92" s="65" t="s">
        <v>63</v>
      </c>
      <c r="AV92" s="65" t="s">
        <v>64</v>
      </c>
      <c r="AW92" s="65" t="s">
        <v>65</v>
      </c>
      <c r="AX92" s="65" t="s">
        <v>66</v>
      </c>
      <c r="AY92" s="65" t="s">
        <v>67</v>
      </c>
      <c r="AZ92" s="65" t="s">
        <v>68</v>
      </c>
      <c r="BA92" s="65" t="s">
        <v>69</v>
      </c>
      <c r="BB92" s="65" t="s">
        <v>70</v>
      </c>
      <c r="BC92" s="65" t="s">
        <v>71</v>
      </c>
      <c r="BD92" s="66" t="s">
        <v>72</v>
      </c>
      <c r="BE92" s="31"/>
    </row>
    <row r="93" spans="1:91" s="2" customFormat="1" ht="10.7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2"/>
      <c r="AS93" s="67"/>
      <c r="AT93" s="68"/>
      <c r="AU93" s="68"/>
      <c r="AV93" s="68"/>
      <c r="AW93" s="68"/>
      <c r="AX93" s="68"/>
      <c r="AY93" s="68"/>
      <c r="AZ93" s="68"/>
      <c r="BA93" s="68"/>
      <c r="BB93" s="68"/>
      <c r="BC93" s="68"/>
      <c r="BD93" s="69"/>
      <c r="BE93" s="31"/>
    </row>
    <row r="94" spans="1:91" s="6" customFormat="1" ht="32.4" customHeight="1">
      <c r="B94" s="70"/>
      <c r="C94" s="71" t="s">
        <v>73</v>
      </c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234">
        <f>ROUND(AG95,2)</f>
        <v>0</v>
      </c>
      <c r="AH94" s="234"/>
      <c r="AI94" s="234"/>
      <c r="AJ94" s="234"/>
      <c r="AK94" s="234"/>
      <c r="AL94" s="234"/>
      <c r="AM94" s="234"/>
      <c r="AN94" s="235">
        <f>SUM(AG94,AT94)</f>
        <v>0</v>
      </c>
      <c r="AO94" s="235"/>
      <c r="AP94" s="235"/>
      <c r="AQ94" s="74" t="s">
        <v>1</v>
      </c>
      <c r="AR94" s="70"/>
      <c r="AS94" s="75">
        <f>ROUND(AS95,2)</f>
        <v>0</v>
      </c>
      <c r="AT94" s="76">
        <f>ROUND(SUM(AV94:AW94),2)</f>
        <v>0</v>
      </c>
      <c r="AU94" s="77">
        <f>ROUND(AU95,5)</f>
        <v>0</v>
      </c>
      <c r="AV94" s="76">
        <f>ROUND(AZ94*L29,2)</f>
        <v>0</v>
      </c>
      <c r="AW94" s="76">
        <f>ROUND(BA94*L30,2)</f>
        <v>0</v>
      </c>
      <c r="AX94" s="76">
        <f>ROUND(BB94*L29,2)</f>
        <v>0</v>
      </c>
      <c r="AY94" s="76">
        <f>ROUND(BC94*L30,2)</f>
        <v>0</v>
      </c>
      <c r="AZ94" s="76">
        <f>ROUND(AZ95,2)</f>
        <v>0</v>
      </c>
      <c r="BA94" s="76">
        <f>ROUND(BA95,2)</f>
        <v>0</v>
      </c>
      <c r="BB94" s="76">
        <f>ROUND(BB95,2)</f>
        <v>0</v>
      </c>
      <c r="BC94" s="76">
        <f>ROUND(BC95,2)</f>
        <v>0</v>
      </c>
      <c r="BD94" s="78">
        <f>ROUND(BD95,2)</f>
        <v>0</v>
      </c>
      <c r="BS94" s="79" t="s">
        <v>74</v>
      </c>
      <c r="BT94" s="79" t="s">
        <v>75</v>
      </c>
      <c r="BU94" s="80" t="s">
        <v>76</v>
      </c>
      <c r="BV94" s="79" t="s">
        <v>77</v>
      </c>
      <c r="BW94" s="79" t="s">
        <v>4</v>
      </c>
      <c r="BX94" s="79" t="s">
        <v>78</v>
      </c>
      <c r="CL94" s="79" t="s">
        <v>1</v>
      </c>
    </row>
    <row r="95" spans="1:91" s="7" customFormat="1" ht="16.5" customHeight="1">
      <c r="A95" s="81" t="s">
        <v>79</v>
      </c>
      <c r="B95" s="82"/>
      <c r="C95" s="83"/>
      <c r="D95" s="233" t="s">
        <v>80</v>
      </c>
      <c r="E95" s="233"/>
      <c r="F95" s="233"/>
      <c r="G95" s="233"/>
      <c r="H95" s="233"/>
      <c r="I95" s="84"/>
      <c r="J95" s="233" t="s">
        <v>16</v>
      </c>
      <c r="K95" s="233"/>
      <c r="L95" s="233"/>
      <c r="M95" s="233"/>
      <c r="N95" s="233"/>
      <c r="O95" s="233"/>
      <c r="P95" s="233"/>
      <c r="Q95" s="233"/>
      <c r="R95" s="233"/>
      <c r="S95" s="233"/>
      <c r="T95" s="233"/>
      <c r="U95" s="233"/>
      <c r="V95" s="233"/>
      <c r="W95" s="233"/>
      <c r="X95" s="233"/>
      <c r="Y95" s="233"/>
      <c r="Z95" s="233"/>
      <c r="AA95" s="233"/>
      <c r="AB95" s="233"/>
      <c r="AC95" s="233"/>
      <c r="AD95" s="233"/>
      <c r="AE95" s="233"/>
      <c r="AF95" s="233"/>
      <c r="AG95" s="231">
        <f>'01 - Solárna autobusová z...'!J30</f>
        <v>0</v>
      </c>
      <c r="AH95" s="232"/>
      <c r="AI95" s="232"/>
      <c r="AJ95" s="232"/>
      <c r="AK95" s="232"/>
      <c r="AL95" s="232"/>
      <c r="AM95" s="232"/>
      <c r="AN95" s="231">
        <f>SUM(AG95,AT95)</f>
        <v>0</v>
      </c>
      <c r="AO95" s="232"/>
      <c r="AP95" s="232"/>
      <c r="AQ95" s="85" t="s">
        <v>81</v>
      </c>
      <c r="AR95" s="82"/>
      <c r="AS95" s="86">
        <v>0</v>
      </c>
      <c r="AT95" s="87">
        <f>ROUND(SUM(AV95:AW95),2)</f>
        <v>0</v>
      </c>
      <c r="AU95" s="88">
        <f>'01 - Solárna autobusová z...'!P123</f>
        <v>0</v>
      </c>
      <c r="AV95" s="87">
        <f>'01 - Solárna autobusová z...'!J33</f>
        <v>0</v>
      </c>
      <c r="AW95" s="87">
        <f>'01 - Solárna autobusová z...'!J34</f>
        <v>0</v>
      </c>
      <c r="AX95" s="87">
        <f>'01 - Solárna autobusová z...'!J35</f>
        <v>0</v>
      </c>
      <c r="AY95" s="87">
        <f>'01 - Solárna autobusová z...'!J36</f>
        <v>0</v>
      </c>
      <c r="AZ95" s="87">
        <f>'01 - Solárna autobusová z...'!F33</f>
        <v>0</v>
      </c>
      <c r="BA95" s="87">
        <f>'01 - Solárna autobusová z...'!F34</f>
        <v>0</v>
      </c>
      <c r="BB95" s="87">
        <f>'01 - Solárna autobusová z...'!F35</f>
        <v>0</v>
      </c>
      <c r="BC95" s="87">
        <f>'01 - Solárna autobusová z...'!F36</f>
        <v>0</v>
      </c>
      <c r="BD95" s="89">
        <f>'01 - Solárna autobusová z...'!F37</f>
        <v>0</v>
      </c>
      <c r="BT95" s="90" t="s">
        <v>82</v>
      </c>
      <c r="BV95" s="90" t="s">
        <v>77</v>
      </c>
      <c r="BW95" s="90" t="s">
        <v>83</v>
      </c>
      <c r="BX95" s="90" t="s">
        <v>4</v>
      </c>
      <c r="CL95" s="90" t="s">
        <v>1</v>
      </c>
      <c r="CM95" s="90" t="s">
        <v>75</v>
      </c>
    </row>
    <row r="96" spans="1:91" s="2" customFormat="1" ht="30" customHeight="1">
      <c r="A96" s="31"/>
      <c r="B96" s="32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2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</row>
    <row r="97" spans="1:57" s="2" customFormat="1" ht="7" customHeight="1">
      <c r="A97" s="31"/>
      <c r="B97" s="49"/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32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</row>
  </sheetData>
  <mergeCells count="42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O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95" location="'01 - Solárna autobusová z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193"/>
  <sheetViews>
    <sheetView showGridLines="0" tabSelected="1" topLeftCell="A173" workbookViewId="0">
      <selection activeCell="W178" sqref="W178"/>
    </sheetView>
  </sheetViews>
  <sheetFormatPr defaultRowHeight="14.5"/>
  <cols>
    <col min="1" max="1" width="8.33203125" style="1" customWidth="1"/>
    <col min="2" max="2" width="1.21875" style="1" customWidth="1"/>
    <col min="3" max="3" width="4.109375" style="1" customWidth="1"/>
    <col min="4" max="4" width="4.33203125" style="1" customWidth="1"/>
    <col min="5" max="5" width="17.109375" style="1" customWidth="1"/>
    <col min="6" max="6" width="50.77734375" style="1" customWidth="1"/>
    <col min="7" max="7" width="7.44140625" style="1" customWidth="1"/>
    <col min="8" max="8" width="14" style="1" customWidth="1"/>
    <col min="9" max="9" width="15.77734375" style="1" customWidth="1"/>
    <col min="10" max="10" width="22.33203125" style="1" customWidth="1"/>
    <col min="11" max="11" width="22.33203125" style="1" hidden="1" customWidth="1"/>
    <col min="12" max="12" width="9.33203125" style="1" customWidth="1"/>
    <col min="13" max="13" width="10.77734375" style="1" hidden="1" customWidth="1"/>
    <col min="14" max="14" width="9.33203125" style="1" hidden="1"/>
    <col min="15" max="20" width="14.10937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7" customHeight="1">
      <c r="L2" s="236" t="s">
        <v>5</v>
      </c>
      <c r="M2" s="199"/>
      <c r="N2" s="199"/>
      <c r="O2" s="199"/>
      <c r="P2" s="199"/>
      <c r="Q2" s="199"/>
      <c r="R2" s="199"/>
      <c r="S2" s="199"/>
      <c r="T2" s="199"/>
      <c r="U2" s="199"/>
      <c r="V2" s="199"/>
      <c r="AT2" s="16" t="s">
        <v>83</v>
      </c>
    </row>
    <row r="3" spans="1:46" s="1" customFormat="1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75</v>
      </c>
    </row>
    <row r="4" spans="1:46" s="1" customFormat="1" ht="25" customHeight="1">
      <c r="B4" s="19"/>
      <c r="D4" s="20" t="s">
        <v>84</v>
      </c>
      <c r="L4" s="19"/>
      <c r="M4" s="91" t="s">
        <v>9</v>
      </c>
      <c r="AT4" s="16" t="s">
        <v>3</v>
      </c>
    </row>
    <row r="5" spans="1:46" s="1" customFormat="1" ht="7" customHeight="1">
      <c r="B5" s="19"/>
      <c r="L5" s="19"/>
    </row>
    <row r="6" spans="1:46" s="1" customFormat="1" ht="12" customHeight="1">
      <c r="B6" s="19"/>
      <c r="D6" s="26" t="s">
        <v>15</v>
      </c>
      <c r="L6" s="19"/>
    </row>
    <row r="7" spans="1:46" s="1" customFormat="1" ht="16.5" customHeight="1">
      <c r="B7" s="19"/>
      <c r="E7" s="237" t="str">
        <f>'Rekapitulácia stavby'!K6</f>
        <v>Solárna autobusová zastávka Liešťany</v>
      </c>
      <c r="F7" s="238"/>
      <c r="G7" s="238"/>
      <c r="H7" s="238"/>
      <c r="L7" s="19"/>
    </row>
    <row r="8" spans="1:46" s="2" customFormat="1" ht="12" customHeight="1">
      <c r="A8" s="31"/>
      <c r="B8" s="32"/>
      <c r="C8" s="31"/>
      <c r="D8" s="26" t="s">
        <v>85</v>
      </c>
      <c r="E8" s="31"/>
      <c r="F8" s="31"/>
      <c r="G8" s="31"/>
      <c r="H8" s="31"/>
      <c r="I8" s="31"/>
      <c r="J8" s="31"/>
      <c r="K8" s="31"/>
      <c r="L8" s="44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</row>
    <row r="9" spans="1:46" s="2" customFormat="1" ht="16.5" customHeight="1">
      <c r="A9" s="31"/>
      <c r="B9" s="32"/>
      <c r="C9" s="31"/>
      <c r="D9" s="31"/>
      <c r="E9" s="217" t="s">
        <v>86</v>
      </c>
      <c r="F9" s="239"/>
      <c r="G9" s="239"/>
      <c r="H9" s="239"/>
      <c r="I9" s="31"/>
      <c r="J9" s="31"/>
      <c r="K9" s="31"/>
      <c r="L9" s="44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</row>
    <row r="10" spans="1:46" s="2" customFormat="1" ht="10">
      <c r="A10" s="31"/>
      <c r="B10" s="32"/>
      <c r="C10" s="31"/>
      <c r="D10" s="31"/>
      <c r="E10" s="31"/>
      <c r="F10" s="31"/>
      <c r="G10" s="31"/>
      <c r="H10" s="31"/>
      <c r="I10" s="31"/>
      <c r="J10" s="31"/>
      <c r="K10" s="31"/>
      <c r="L10" s="44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</row>
    <row r="11" spans="1:46" s="2" customFormat="1" ht="12" customHeight="1">
      <c r="A11" s="31"/>
      <c r="B11" s="32"/>
      <c r="C11" s="31"/>
      <c r="D11" s="26" t="s">
        <v>17</v>
      </c>
      <c r="E11" s="31"/>
      <c r="F11" s="24" t="s">
        <v>1</v>
      </c>
      <c r="G11" s="31"/>
      <c r="H11" s="31"/>
      <c r="I11" s="26" t="s">
        <v>18</v>
      </c>
      <c r="J11" s="24" t="s">
        <v>1</v>
      </c>
      <c r="K11" s="31"/>
      <c r="L11" s="44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</row>
    <row r="12" spans="1:46" s="2" customFormat="1" ht="12" customHeight="1">
      <c r="A12" s="31"/>
      <c r="B12" s="32"/>
      <c r="C12" s="31"/>
      <c r="D12" s="26" t="s">
        <v>19</v>
      </c>
      <c r="E12" s="31"/>
      <c r="F12" s="24" t="s">
        <v>20</v>
      </c>
      <c r="G12" s="31"/>
      <c r="H12" s="31"/>
      <c r="I12" s="26" t="s">
        <v>21</v>
      </c>
      <c r="J12" s="57" t="str">
        <f>'Rekapitulácia stavby'!AN8</f>
        <v>13. 7. 2022</v>
      </c>
      <c r="K12" s="31"/>
      <c r="L12" s="44"/>
      <c r="S12" s="31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</row>
    <row r="13" spans="1:46" s="2" customFormat="1" ht="10.75" customHeight="1">
      <c r="A13" s="31"/>
      <c r="B13" s="32"/>
      <c r="C13" s="31"/>
      <c r="D13" s="31"/>
      <c r="E13" s="31"/>
      <c r="F13" s="31"/>
      <c r="G13" s="31"/>
      <c r="H13" s="31"/>
      <c r="I13" s="31"/>
      <c r="J13" s="31"/>
      <c r="K13" s="31"/>
      <c r="L13" s="44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</row>
    <row r="14" spans="1:46" s="2" customFormat="1" ht="12" customHeight="1">
      <c r="A14" s="31"/>
      <c r="B14" s="32"/>
      <c r="C14" s="31"/>
      <c r="D14" s="26" t="s">
        <v>23</v>
      </c>
      <c r="E14" s="31"/>
      <c r="F14" s="31"/>
      <c r="G14" s="31"/>
      <c r="H14" s="31"/>
      <c r="I14" s="26" t="s">
        <v>24</v>
      </c>
      <c r="J14" s="24" t="s">
        <v>1</v>
      </c>
      <c r="K14" s="31"/>
      <c r="L14" s="44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</row>
    <row r="15" spans="1:46" s="2" customFormat="1" ht="18" customHeight="1">
      <c r="A15" s="31"/>
      <c r="B15" s="32"/>
      <c r="C15" s="31"/>
      <c r="D15" s="31"/>
      <c r="E15" s="24" t="s">
        <v>25</v>
      </c>
      <c r="F15" s="31"/>
      <c r="G15" s="31"/>
      <c r="H15" s="31"/>
      <c r="I15" s="26" t="s">
        <v>26</v>
      </c>
      <c r="J15" s="24" t="s">
        <v>1</v>
      </c>
      <c r="K15" s="31"/>
      <c r="L15" s="44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</row>
    <row r="16" spans="1:46" s="2" customFormat="1" ht="7" customHeight="1">
      <c r="A16" s="31"/>
      <c r="B16" s="32"/>
      <c r="C16" s="31"/>
      <c r="D16" s="31"/>
      <c r="E16" s="31"/>
      <c r="F16" s="31"/>
      <c r="G16" s="31"/>
      <c r="H16" s="31"/>
      <c r="I16" s="31"/>
      <c r="J16" s="31"/>
      <c r="K16" s="31"/>
      <c r="L16" s="44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s="2" customFormat="1" ht="12" customHeight="1">
      <c r="A17" s="31"/>
      <c r="B17" s="32"/>
      <c r="C17" s="31"/>
      <c r="D17" s="26" t="s">
        <v>27</v>
      </c>
      <c r="E17" s="31"/>
      <c r="F17" s="31"/>
      <c r="G17" s="31"/>
      <c r="H17" s="31"/>
      <c r="I17" s="26" t="s">
        <v>24</v>
      </c>
      <c r="J17" s="27" t="str">
        <f>'Rekapitulácia stavby'!AN13</f>
        <v>Vyplň údaj</v>
      </c>
      <c r="K17" s="31"/>
      <c r="L17" s="44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</row>
    <row r="18" spans="1:31" s="2" customFormat="1" ht="18" customHeight="1">
      <c r="A18" s="31"/>
      <c r="B18" s="32"/>
      <c r="C18" s="31"/>
      <c r="D18" s="31"/>
      <c r="E18" s="240" t="str">
        <f>'Rekapitulácia stavby'!E14</f>
        <v>Vyplň údaj</v>
      </c>
      <c r="F18" s="198"/>
      <c r="G18" s="198"/>
      <c r="H18" s="198"/>
      <c r="I18" s="26" t="s">
        <v>26</v>
      </c>
      <c r="J18" s="27" t="str">
        <f>'Rekapitulácia stavby'!AN14</f>
        <v>Vyplň údaj</v>
      </c>
      <c r="K18" s="31"/>
      <c r="L18" s="44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</row>
    <row r="19" spans="1:31" s="2" customFormat="1" ht="7" customHeight="1">
      <c r="A19" s="31"/>
      <c r="B19" s="32"/>
      <c r="C19" s="31"/>
      <c r="D19" s="31"/>
      <c r="E19" s="31"/>
      <c r="F19" s="31"/>
      <c r="G19" s="31"/>
      <c r="H19" s="31"/>
      <c r="I19" s="31"/>
      <c r="J19" s="31"/>
      <c r="K19" s="31"/>
      <c r="L19" s="44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</row>
    <row r="20" spans="1:31" s="2" customFormat="1" ht="12" customHeight="1">
      <c r="A20" s="31"/>
      <c r="B20" s="32"/>
      <c r="C20" s="31"/>
      <c r="D20" s="26" t="s">
        <v>29</v>
      </c>
      <c r="E20" s="31"/>
      <c r="F20" s="31"/>
      <c r="G20" s="31"/>
      <c r="H20" s="31"/>
      <c r="I20" s="26" t="s">
        <v>24</v>
      </c>
      <c r="J20" s="24" t="s">
        <v>1</v>
      </c>
      <c r="K20" s="31"/>
      <c r="L20" s="44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</row>
    <row r="21" spans="1:31" s="2" customFormat="1" ht="18" customHeight="1">
      <c r="A21" s="31"/>
      <c r="B21" s="32"/>
      <c r="C21" s="31"/>
      <c r="D21" s="31"/>
      <c r="E21" s="24" t="s">
        <v>30</v>
      </c>
      <c r="F21" s="31"/>
      <c r="G21" s="31"/>
      <c r="H21" s="31"/>
      <c r="I21" s="26" t="s">
        <v>26</v>
      </c>
      <c r="J21" s="24" t="s">
        <v>1</v>
      </c>
      <c r="K21" s="31"/>
      <c r="L21" s="44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</row>
    <row r="22" spans="1:31" s="2" customFormat="1" ht="7" customHeight="1">
      <c r="A22" s="31"/>
      <c r="B22" s="32"/>
      <c r="C22" s="31"/>
      <c r="D22" s="31"/>
      <c r="E22" s="31"/>
      <c r="F22" s="31"/>
      <c r="G22" s="31"/>
      <c r="H22" s="31"/>
      <c r="I22" s="31"/>
      <c r="J22" s="31"/>
      <c r="K22" s="31"/>
      <c r="L22" s="44"/>
      <c r="S22" s="31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</row>
    <row r="23" spans="1:31" s="2" customFormat="1" ht="12" customHeight="1">
      <c r="A23" s="31"/>
      <c r="B23" s="32"/>
      <c r="C23" s="31"/>
      <c r="D23" s="26" t="s">
        <v>32</v>
      </c>
      <c r="E23" s="31"/>
      <c r="F23" s="31"/>
      <c r="G23" s="31"/>
      <c r="H23" s="31"/>
      <c r="I23" s="26" t="s">
        <v>24</v>
      </c>
      <c r="J23" s="24" t="s">
        <v>1</v>
      </c>
      <c r="K23" s="31"/>
      <c r="L23" s="44"/>
      <c r="S23" s="31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</row>
    <row r="24" spans="1:31" s="2" customFormat="1" ht="18" customHeight="1">
      <c r="A24" s="31"/>
      <c r="B24" s="32"/>
      <c r="C24" s="31"/>
      <c r="D24" s="31"/>
      <c r="E24" s="24" t="s">
        <v>33</v>
      </c>
      <c r="F24" s="31"/>
      <c r="G24" s="31"/>
      <c r="H24" s="31"/>
      <c r="I24" s="26" t="s">
        <v>26</v>
      </c>
      <c r="J24" s="24" t="s">
        <v>1</v>
      </c>
      <c r="K24" s="31"/>
      <c r="L24" s="44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</row>
    <row r="25" spans="1:31" s="2" customFormat="1" ht="7" customHeight="1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1"/>
      <c r="L25" s="44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</row>
    <row r="26" spans="1:31" s="2" customFormat="1" ht="12" customHeight="1">
      <c r="A26" s="31"/>
      <c r="B26" s="32"/>
      <c r="C26" s="31"/>
      <c r="D26" s="26" t="s">
        <v>34</v>
      </c>
      <c r="E26" s="31"/>
      <c r="F26" s="31"/>
      <c r="G26" s="31"/>
      <c r="H26" s="31"/>
      <c r="I26" s="31"/>
      <c r="J26" s="31"/>
      <c r="K26" s="31"/>
      <c r="L26" s="44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</row>
    <row r="27" spans="1:31" s="8" customFormat="1" ht="16.5" customHeight="1">
      <c r="A27" s="92"/>
      <c r="B27" s="93"/>
      <c r="C27" s="92"/>
      <c r="D27" s="92"/>
      <c r="E27" s="203" t="s">
        <v>1</v>
      </c>
      <c r="F27" s="203"/>
      <c r="G27" s="203"/>
      <c r="H27" s="203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7" customHeight="1">
      <c r="A28" s="31"/>
      <c r="B28" s="32"/>
      <c r="C28" s="31"/>
      <c r="D28" s="31"/>
      <c r="E28" s="31"/>
      <c r="F28" s="31"/>
      <c r="G28" s="31"/>
      <c r="H28" s="31"/>
      <c r="I28" s="31"/>
      <c r="J28" s="31"/>
      <c r="K28" s="31"/>
      <c r="L28" s="44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</row>
    <row r="29" spans="1:31" s="2" customFormat="1" ht="7" customHeight="1">
      <c r="A29" s="31"/>
      <c r="B29" s="32"/>
      <c r="C29" s="31"/>
      <c r="D29" s="68"/>
      <c r="E29" s="68"/>
      <c r="F29" s="68"/>
      <c r="G29" s="68"/>
      <c r="H29" s="68"/>
      <c r="I29" s="68"/>
      <c r="J29" s="68"/>
      <c r="K29" s="68"/>
      <c r="L29" s="44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</row>
    <row r="30" spans="1:31" s="2" customFormat="1" ht="25.4" customHeight="1">
      <c r="A30" s="31"/>
      <c r="B30" s="32"/>
      <c r="C30" s="31"/>
      <c r="D30" s="95" t="s">
        <v>35</v>
      </c>
      <c r="E30" s="31"/>
      <c r="F30" s="31"/>
      <c r="G30" s="31"/>
      <c r="H30" s="31"/>
      <c r="I30" s="31"/>
      <c r="J30" s="73">
        <f>ROUND(J123, 2)</f>
        <v>0</v>
      </c>
      <c r="K30" s="31"/>
      <c r="L30" s="44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</row>
    <row r="31" spans="1:31" s="2" customFormat="1" ht="7" customHeight="1">
      <c r="A31" s="31"/>
      <c r="B31" s="32"/>
      <c r="C31" s="31"/>
      <c r="D31" s="68"/>
      <c r="E31" s="68"/>
      <c r="F31" s="68"/>
      <c r="G31" s="68"/>
      <c r="H31" s="68"/>
      <c r="I31" s="68"/>
      <c r="J31" s="68"/>
      <c r="K31" s="68"/>
      <c r="L31" s="44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</row>
    <row r="32" spans="1:31" s="2" customFormat="1" ht="14.4" customHeight="1">
      <c r="A32" s="31"/>
      <c r="B32" s="32"/>
      <c r="C32" s="31"/>
      <c r="D32" s="31"/>
      <c r="E32" s="31"/>
      <c r="F32" s="35" t="s">
        <v>37</v>
      </c>
      <c r="G32" s="31"/>
      <c r="H32" s="31"/>
      <c r="I32" s="35" t="s">
        <v>36</v>
      </c>
      <c r="J32" s="35" t="s">
        <v>38</v>
      </c>
      <c r="K32" s="31"/>
      <c r="L32" s="44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</row>
    <row r="33" spans="1:31" s="2" customFormat="1" ht="14.4" customHeight="1">
      <c r="A33" s="31"/>
      <c r="B33" s="32"/>
      <c r="C33" s="31"/>
      <c r="D33" s="96" t="s">
        <v>39</v>
      </c>
      <c r="E33" s="37" t="s">
        <v>40</v>
      </c>
      <c r="F33" s="97">
        <f>ROUND((SUM(BE123:BE191)),  2)</f>
        <v>0</v>
      </c>
      <c r="G33" s="98"/>
      <c r="H33" s="98"/>
      <c r="I33" s="99">
        <v>0.2</v>
      </c>
      <c r="J33" s="97">
        <f>ROUND(((SUM(BE123:BE191))*I33),  2)</f>
        <v>0</v>
      </c>
      <c r="K33" s="31"/>
      <c r="L33" s="44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</row>
    <row r="34" spans="1:31" s="2" customFormat="1" ht="14.4" customHeight="1">
      <c r="A34" s="31"/>
      <c r="B34" s="32"/>
      <c r="C34" s="31"/>
      <c r="D34" s="31"/>
      <c r="E34" s="37" t="s">
        <v>41</v>
      </c>
      <c r="F34" s="97">
        <f>ROUND((SUM(BF123:BF191)),  2)</f>
        <v>0</v>
      </c>
      <c r="G34" s="98"/>
      <c r="H34" s="98"/>
      <c r="I34" s="99">
        <v>0.2</v>
      </c>
      <c r="J34" s="97">
        <f>ROUND(((SUM(BF123:BF191))*I34),  2)</f>
        <v>0</v>
      </c>
      <c r="K34" s="31"/>
      <c r="L34" s="44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</row>
    <row r="35" spans="1:31" s="2" customFormat="1" ht="14.4" hidden="1" customHeight="1">
      <c r="A35" s="31"/>
      <c r="B35" s="32"/>
      <c r="C35" s="31"/>
      <c r="D35" s="31"/>
      <c r="E35" s="26" t="s">
        <v>42</v>
      </c>
      <c r="F35" s="100">
        <f>ROUND((SUM(BG123:BG191)),  2)</f>
        <v>0</v>
      </c>
      <c r="G35" s="31"/>
      <c r="H35" s="31"/>
      <c r="I35" s="101">
        <v>0.2</v>
      </c>
      <c r="J35" s="100">
        <f>0</f>
        <v>0</v>
      </c>
      <c r="K35" s="31"/>
      <c r="L35" s="44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</row>
    <row r="36" spans="1:31" s="2" customFormat="1" ht="14.4" hidden="1" customHeight="1">
      <c r="A36" s="31"/>
      <c r="B36" s="32"/>
      <c r="C36" s="31"/>
      <c r="D36" s="31"/>
      <c r="E36" s="26" t="s">
        <v>43</v>
      </c>
      <c r="F36" s="100">
        <f>ROUND((SUM(BH123:BH191)),  2)</f>
        <v>0</v>
      </c>
      <c r="G36" s="31"/>
      <c r="H36" s="31"/>
      <c r="I36" s="101">
        <v>0.2</v>
      </c>
      <c r="J36" s="100">
        <f>0</f>
        <v>0</v>
      </c>
      <c r="K36" s="31"/>
      <c r="L36" s="44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</row>
    <row r="37" spans="1:31" s="2" customFormat="1" ht="14.4" hidden="1" customHeight="1">
      <c r="A37" s="31"/>
      <c r="B37" s="32"/>
      <c r="C37" s="31"/>
      <c r="D37" s="31"/>
      <c r="E37" s="37" t="s">
        <v>44</v>
      </c>
      <c r="F37" s="97">
        <f>ROUND((SUM(BI123:BI191)),  2)</f>
        <v>0</v>
      </c>
      <c r="G37" s="98"/>
      <c r="H37" s="98"/>
      <c r="I37" s="99">
        <v>0</v>
      </c>
      <c r="J37" s="97">
        <f>0</f>
        <v>0</v>
      </c>
      <c r="K37" s="31"/>
      <c r="L37" s="44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</row>
    <row r="38" spans="1:31" s="2" customFormat="1" ht="7" customHeight="1">
      <c r="A38" s="31"/>
      <c r="B38" s="32"/>
      <c r="C38" s="31"/>
      <c r="D38" s="31"/>
      <c r="E38" s="31"/>
      <c r="F38" s="31"/>
      <c r="G38" s="31"/>
      <c r="H38" s="31"/>
      <c r="I38" s="31"/>
      <c r="J38" s="31"/>
      <c r="K38" s="31"/>
      <c r="L38" s="44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</row>
    <row r="39" spans="1:31" s="2" customFormat="1" ht="25.4" customHeight="1">
      <c r="A39" s="31"/>
      <c r="B39" s="32"/>
      <c r="C39" s="102"/>
      <c r="D39" s="103" t="s">
        <v>45</v>
      </c>
      <c r="E39" s="62"/>
      <c r="F39" s="62"/>
      <c r="G39" s="104" t="s">
        <v>46</v>
      </c>
      <c r="H39" s="105" t="s">
        <v>47</v>
      </c>
      <c r="I39" s="62"/>
      <c r="J39" s="106">
        <f>SUM(J30:J37)</f>
        <v>0</v>
      </c>
      <c r="K39" s="107"/>
      <c r="L39" s="44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</row>
    <row r="40" spans="1:31" s="2" customFormat="1" ht="14.4" customHeight="1">
      <c r="A40" s="31"/>
      <c r="B40" s="32"/>
      <c r="C40" s="31"/>
      <c r="D40" s="31"/>
      <c r="E40" s="31"/>
      <c r="F40" s="31"/>
      <c r="G40" s="31"/>
      <c r="H40" s="31"/>
      <c r="I40" s="31"/>
      <c r="J40" s="31"/>
      <c r="K40" s="31"/>
      <c r="L40" s="44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</row>
    <row r="41" spans="1:31" s="1" customFormat="1" ht="14.4" customHeight="1">
      <c r="B41" s="19"/>
      <c r="L41" s="19"/>
    </row>
    <row r="42" spans="1:31" s="1" customFormat="1" ht="14.4" customHeight="1">
      <c r="B42" s="19"/>
      <c r="L42" s="19"/>
    </row>
    <row r="43" spans="1:31" s="1" customFormat="1" ht="14.4" customHeight="1">
      <c r="B43" s="19"/>
      <c r="L43" s="19"/>
    </row>
    <row r="44" spans="1:31" s="1" customFormat="1" ht="14.4" customHeight="1">
      <c r="B44" s="19"/>
      <c r="L44" s="19"/>
    </row>
    <row r="45" spans="1:31" s="1" customFormat="1" ht="14.4" customHeight="1">
      <c r="B45" s="19"/>
      <c r="L45" s="19"/>
    </row>
    <row r="46" spans="1:31" s="1" customFormat="1" ht="14.4" customHeight="1">
      <c r="B46" s="19"/>
      <c r="L46" s="19"/>
    </row>
    <row r="47" spans="1:31" s="1" customFormat="1" ht="14.4" customHeight="1">
      <c r="B47" s="19"/>
      <c r="L47" s="19"/>
    </row>
    <row r="48" spans="1:31" s="1" customFormat="1" ht="14.4" customHeight="1">
      <c r="B48" s="19"/>
      <c r="L48" s="19"/>
    </row>
    <row r="49" spans="1:31" s="1" customFormat="1" ht="14.4" customHeight="1">
      <c r="B49" s="19"/>
      <c r="L49" s="19"/>
    </row>
    <row r="50" spans="1:31" s="2" customFormat="1" ht="14.4" customHeight="1">
      <c r="B50" s="44"/>
      <c r="D50" s="45" t="s">
        <v>48</v>
      </c>
      <c r="E50" s="46"/>
      <c r="F50" s="46"/>
      <c r="G50" s="45" t="s">
        <v>49</v>
      </c>
      <c r="H50" s="46"/>
      <c r="I50" s="46"/>
      <c r="J50" s="46"/>
      <c r="K50" s="46"/>
      <c r="L50" s="44"/>
    </row>
    <row r="51" spans="1:31" ht="10">
      <c r="B51" s="19"/>
      <c r="L51" s="19"/>
    </row>
    <row r="52" spans="1:31" ht="10">
      <c r="B52" s="19"/>
      <c r="L52" s="19"/>
    </row>
    <row r="53" spans="1:31" ht="10">
      <c r="B53" s="19"/>
      <c r="L53" s="19"/>
    </row>
    <row r="54" spans="1:31" ht="10">
      <c r="B54" s="19"/>
      <c r="L54" s="19"/>
    </row>
    <row r="55" spans="1:31" ht="10">
      <c r="B55" s="19"/>
      <c r="L55" s="19"/>
    </row>
    <row r="56" spans="1:31" ht="10">
      <c r="B56" s="19"/>
      <c r="L56" s="19"/>
    </row>
    <row r="57" spans="1:31" ht="10">
      <c r="B57" s="19"/>
      <c r="L57" s="19"/>
    </row>
    <row r="58" spans="1:31" ht="10">
      <c r="B58" s="19"/>
      <c r="L58" s="19"/>
    </row>
    <row r="59" spans="1:31" ht="10">
      <c r="B59" s="19"/>
      <c r="L59" s="19"/>
    </row>
    <row r="60" spans="1:31" ht="10">
      <c r="B60" s="19"/>
      <c r="L60" s="19"/>
    </row>
    <row r="61" spans="1:31" s="2" customFormat="1" ht="12.5">
      <c r="A61" s="31"/>
      <c r="B61" s="32"/>
      <c r="C61" s="31"/>
      <c r="D61" s="47" t="s">
        <v>50</v>
      </c>
      <c r="E61" s="34"/>
      <c r="F61" s="108" t="s">
        <v>51</v>
      </c>
      <c r="G61" s="47" t="s">
        <v>50</v>
      </c>
      <c r="H61" s="34"/>
      <c r="I61" s="34"/>
      <c r="J61" s="109" t="s">
        <v>51</v>
      </c>
      <c r="K61" s="34"/>
      <c r="L61" s="44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</row>
    <row r="62" spans="1:31" ht="10">
      <c r="B62" s="19"/>
      <c r="L62" s="19"/>
    </row>
    <row r="63" spans="1:31" ht="10">
      <c r="B63" s="19"/>
      <c r="L63" s="19"/>
    </row>
    <row r="64" spans="1:31" ht="10">
      <c r="B64" s="19"/>
      <c r="L64" s="19"/>
    </row>
    <row r="65" spans="1:31" s="2" customFormat="1" ht="13">
      <c r="A65" s="31"/>
      <c r="B65" s="32"/>
      <c r="C65" s="31"/>
      <c r="D65" s="45" t="s">
        <v>52</v>
      </c>
      <c r="E65" s="48"/>
      <c r="F65" s="48"/>
      <c r="G65" s="45" t="s">
        <v>53</v>
      </c>
      <c r="H65" s="48"/>
      <c r="I65" s="48"/>
      <c r="J65" s="48"/>
      <c r="K65" s="48"/>
      <c r="L65" s="44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</row>
    <row r="66" spans="1:31" ht="10">
      <c r="B66" s="19"/>
      <c r="L66" s="19"/>
    </row>
    <row r="67" spans="1:31" ht="10">
      <c r="B67" s="19"/>
      <c r="L67" s="19"/>
    </row>
    <row r="68" spans="1:31" ht="10">
      <c r="B68" s="19"/>
      <c r="L68" s="19"/>
    </row>
    <row r="69" spans="1:31" ht="10">
      <c r="B69" s="19"/>
      <c r="L69" s="19"/>
    </row>
    <row r="70" spans="1:31" ht="10">
      <c r="B70" s="19"/>
      <c r="L70" s="19"/>
    </row>
    <row r="71" spans="1:31" ht="10">
      <c r="B71" s="19"/>
      <c r="L71" s="19"/>
    </row>
    <row r="72" spans="1:31" ht="10">
      <c r="B72" s="19"/>
      <c r="L72" s="19"/>
    </row>
    <row r="73" spans="1:31" ht="10">
      <c r="B73" s="19"/>
      <c r="L73" s="19"/>
    </row>
    <row r="74" spans="1:31" ht="10">
      <c r="B74" s="19"/>
      <c r="L74" s="19"/>
    </row>
    <row r="75" spans="1:31" ht="10">
      <c r="B75" s="19"/>
      <c r="L75" s="19"/>
    </row>
    <row r="76" spans="1:31" s="2" customFormat="1" ht="12.5">
      <c r="A76" s="31"/>
      <c r="B76" s="32"/>
      <c r="C76" s="31"/>
      <c r="D76" s="47" t="s">
        <v>50</v>
      </c>
      <c r="E76" s="34"/>
      <c r="F76" s="108" t="s">
        <v>51</v>
      </c>
      <c r="G76" s="47" t="s">
        <v>50</v>
      </c>
      <c r="H76" s="34"/>
      <c r="I76" s="34"/>
      <c r="J76" s="109" t="s">
        <v>51</v>
      </c>
      <c r="K76" s="34"/>
      <c r="L76" s="44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</row>
    <row r="77" spans="1:31" s="2" customFormat="1" ht="14.4" customHeight="1">
      <c r="A77" s="31"/>
      <c r="B77" s="49"/>
      <c r="C77" s="50"/>
      <c r="D77" s="50"/>
      <c r="E77" s="50"/>
      <c r="F77" s="50"/>
      <c r="G77" s="50"/>
      <c r="H77" s="50"/>
      <c r="I77" s="50"/>
      <c r="J77" s="50"/>
      <c r="K77" s="50"/>
      <c r="L77" s="44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</row>
    <row r="81" spans="1:47" s="2" customFormat="1" ht="7" customHeight="1">
      <c r="A81" s="31"/>
      <c r="B81" s="51"/>
      <c r="C81" s="52"/>
      <c r="D81" s="52"/>
      <c r="E81" s="52"/>
      <c r="F81" s="52"/>
      <c r="G81" s="52"/>
      <c r="H81" s="52"/>
      <c r="I81" s="52"/>
      <c r="J81" s="52"/>
      <c r="K81" s="52"/>
      <c r="L81" s="44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</row>
    <row r="82" spans="1:47" s="2" customFormat="1" ht="25" customHeight="1">
      <c r="A82" s="31"/>
      <c r="B82" s="32"/>
      <c r="C82" s="20" t="s">
        <v>87</v>
      </c>
      <c r="D82" s="31"/>
      <c r="E82" s="31"/>
      <c r="F82" s="31"/>
      <c r="G82" s="31"/>
      <c r="H82" s="31"/>
      <c r="I82" s="31"/>
      <c r="J82" s="31"/>
      <c r="K82" s="31"/>
      <c r="L82" s="44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</row>
    <row r="83" spans="1:47" s="2" customFormat="1" ht="7" customHeight="1">
      <c r="A83" s="31"/>
      <c r="B83" s="32"/>
      <c r="C83" s="31"/>
      <c r="D83" s="31"/>
      <c r="E83" s="31"/>
      <c r="F83" s="31"/>
      <c r="G83" s="31"/>
      <c r="H83" s="31"/>
      <c r="I83" s="31"/>
      <c r="J83" s="31"/>
      <c r="K83" s="31"/>
      <c r="L83" s="44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</row>
    <row r="84" spans="1:47" s="2" customFormat="1" ht="12" customHeight="1">
      <c r="A84" s="31"/>
      <c r="B84" s="32"/>
      <c r="C84" s="26" t="s">
        <v>15</v>
      </c>
      <c r="D84" s="31"/>
      <c r="E84" s="31"/>
      <c r="F84" s="31"/>
      <c r="G84" s="31"/>
      <c r="H84" s="31"/>
      <c r="I84" s="31"/>
      <c r="J84" s="31"/>
      <c r="K84" s="31"/>
      <c r="L84" s="44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</row>
    <row r="85" spans="1:47" s="2" customFormat="1" ht="16.5" customHeight="1">
      <c r="A85" s="31"/>
      <c r="B85" s="32"/>
      <c r="C85" s="31"/>
      <c r="D85" s="31"/>
      <c r="E85" s="237" t="str">
        <f>E7</f>
        <v>Solárna autobusová zastávka Liešťany</v>
      </c>
      <c r="F85" s="238"/>
      <c r="G85" s="238"/>
      <c r="H85" s="238"/>
      <c r="I85" s="31"/>
      <c r="J85" s="31"/>
      <c r="K85" s="31"/>
      <c r="L85" s="44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</row>
    <row r="86" spans="1:47" s="2" customFormat="1" ht="12" customHeight="1">
      <c r="A86" s="31"/>
      <c r="B86" s="32"/>
      <c r="C86" s="26" t="s">
        <v>85</v>
      </c>
      <c r="D86" s="31"/>
      <c r="E86" s="31"/>
      <c r="F86" s="31"/>
      <c r="G86" s="31"/>
      <c r="H86" s="31"/>
      <c r="I86" s="31"/>
      <c r="J86" s="31"/>
      <c r="K86" s="31"/>
      <c r="L86" s="44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</row>
    <row r="87" spans="1:47" s="2" customFormat="1" ht="16.5" customHeight="1">
      <c r="A87" s="31"/>
      <c r="B87" s="32"/>
      <c r="C87" s="31"/>
      <c r="D87" s="31"/>
      <c r="E87" s="217" t="str">
        <f>E9</f>
        <v>01 - Solárna autobusová zastávka Liešťany</v>
      </c>
      <c r="F87" s="239"/>
      <c r="G87" s="239"/>
      <c r="H87" s="239"/>
      <c r="I87" s="31"/>
      <c r="J87" s="31"/>
      <c r="K87" s="31"/>
      <c r="L87" s="44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</row>
    <row r="88" spans="1:47" s="2" customFormat="1" ht="7" customHeight="1">
      <c r="A88" s="31"/>
      <c r="B88" s="32"/>
      <c r="C88" s="31"/>
      <c r="D88" s="31"/>
      <c r="E88" s="31"/>
      <c r="F88" s="31"/>
      <c r="G88" s="31"/>
      <c r="H88" s="31"/>
      <c r="I88" s="31"/>
      <c r="J88" s="31"/>
      <c r="K88" s="31"/>
      <c r="L88" s="44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</row>
    <row r="89" spans="1:47" s="2" customFormat="1" ht="12" customHeight="1">
      <c r="A89" s="31"/>
      <c r="B89" s="32"/>
      <c r="C89" s="26" t="s">
        <v>19</v>
      </c>
      <c r="D89" s="31"/>
      <c r="E89" s="31"/>
      <c r="F89" s="24" t="str">
        <f>F12</f>
        <v>k.ú.Liešťany, parc.č.36</v>
      </c>
      <c r="G89" s="31"/>
      <c r="H89" s="31"/>
      <c r="I89" s="26" t="s">
        <v>21</v>
      </c>
      <c r="J89" s="57" t="str">
        <f>IF(J12="","",J12)</f>
        <v>13. 7. 2022</v>
      </c>
      <c r="K89" s="31"/>
      <c r="L89" s="44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</row>
    <row r="90" spans="1:47" s="2" customFormat="1" ht="7" customHeight="1">
      <c r="A90" s="31"/>
      <c r="B90" s="32"/>
      <c r="C90" s="31"/>
      <c r="D90" s="31"/>
      <c r="E90" s="31"/>
      <c r="F90" s="31"/>
      <c r="G90" s="31"/>
      <c r="H90" s="31"/>
      <c r="I90" s="31"/>
      <c r="J90" s="31"/>
      <c r="K90" s="31"/>
      <c r="L90" s="44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</row>
    <row r="91" spans="1:47" s="2" customFormat="1" ht="40" customHeight="1">
      <c r="A91" s="31"/>
      <c r="B91" s="32"/>
      <c r="C91" s="26" t="s">
        <v>23</v>
      </c>
      <c r="D91" s="31"/>
      <c r="E91" s="31"/>
      <c r="F91" s="24" t="str">
        <f>E15</f>
        <v>obec Liešťany</v>
      </c>
      <c r="G91" s="31"/>
      <c r="H91" s="31"/>
      <c r="I91" s="26" t="s">
        <v>29</v>
      </c>
      <c r="J91" s="29" t="str">
        <f>E21</f>
        <v>marcoop Artchitektonický ateliér s.r.o.</v>
      </c>
      <c r="K91" s="31"/>
      <c r="L91" s="44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</row>
    <row r="92" spans="1:47" s="2" customFormat="1" ht="15.15" customHeight="1">
      <c r="A92" s="31"/>
      <c r="B92" s="32"/>
      <c r="C92" s="26" t="s">
        <v>27</v>
      </c>
      <c r="D92" s="31"/>
      <c r="E92" s="31"/>
      <c r="F92" s="24" t="str">
        <f>IF(E18="","",E18)</f>
        <v>Vyplň údaj</v>
      </c>
      <c r="G92" s="31"/>
      <c r="H92" s="31"/>
      <c r="I92" s="26" t="s">
        <v>32</v>
      </c>
      <c r="J92" s="29" t="str">
        <f>E24</f>
        <v>Ing.Jedlička</v>
      </c>
      <c r="K92" s="31"/>
      <c r="L92" s="44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</row>
    <row r="93" spans="1:47" s="2" customFormat="1" ht="10.25" customHeight="1">
      <c r="A93" s="31"/>
      <c r="B93" s="32"/>
      <c r="C93" s="31"/>
      <c r="D93" s="31"/>
      <c r="E93" s="31"/>
      <c r="F93" s="31"/>
      <c r="G93" s="31"/>
      <c r="H93" s="31"/>
      <c r="I93" s="31"/>
      <c r="J93" s="31"/>
      <c r="K93" s="31"/>
      <c r="L93" s="44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</row>
    <row r="94" spans="1:47" s="2" customFormat="1" ht="29.25" customHeight="1">
      <c r="A94" s="31"/>
      <c r="B94" s="32"/>
      <c r="C94" s="110" t="s">
        <v>88</v>
      </c>
      <c r="D94" s="102"/>
      <c r="E94" s="102"/>
      <c r="F94" s="102"/>
      <c r="G94" s="102"/>
      <c r="H94" s="102"/>
      <c r="I94" s="102"/>
      <c r="J94" s="111" t="s">
        <v>89</v>
      </c>
      <c r="K94" s="102"/>
      <c r="L94" s="44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</row>
    <row r="95" spans="1:47" s="2" customFormat="1" ht="10.25" customHeight="1">
      <c r="A95" s="31"/>
      <c r="B95" s="32"/>
      <c r="C95" s="31"/>
      <c r="D95" s="31"/>
      <c r="E95" s="31"/>
      <c r="F95" s="31"/>
      <c r="G95" s="31"/>
      <c r="H95" s="31"/>
      <c r="I95" s="31"/>
      <c r="J95" s="31"/>
      <c r="K95" s="31"/>
      <c r="L95" s="44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</row>
    <row r="96" spans="1:47" s="2" customFormat="1" ht="22.75" customHeight="1">
      <c r="A96" s="31"/>
      <c r="B96" s="32"/>
      <c r="C96" s="112" t="s">
        <v>90</v>
      </c>
      <c r="D96" s="31"/>
      <c r="E96" s="31"/>
      <c r="F96" s="31"/>
      <c r="G96" s="31"/>
      <c r="H96" s="31"/>
      <c r="I96" s="31"/>
      <c r="J96" s="73">
        <f>J123</f>
        <v>0</v>
      </c>
      <c r="K96" s="31"/>
      <c r="L96" s="44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U96" s="16" t="s">
        <v>91</v>
      </c>
    </row>
    <row r="97" spans="1:31" s="9" customFormat="1" ht="25" customHeight="1">
      <c r="B97" s="113"/>
      <c r="D97" s="114" t="s">
        <v>92</v>
      </c>
      <c r="E97" s="115"/>
      <c r="F97" s="115"/>
      <c r="G97" s="115"/>
      <c r="H97" s="115"/>
      <c r="I97" s="115"/>
      <c r="J97" s="116">
        <f>J124</f>
        <v>0</v>
      </c>
      <c r="L97" s="113"/>
    </row>
    <row r="98" spans="1:31" s="9" customFormat="1" ht="25" customHeight="1">
      <c r="B98" s="113"/>
      <c r="D98" s="114" t="s">
        <v>93</v>
      </c>
      <c r="E98" s="115"/>
      <c r="F98" s="115"/>
      <c r="G98" s="115"/>
      <c r="H98" s="115"/>
      <c r="I98" s="115"/>
      <c r="J98" s="116">
        <f>J139</f>
        <v>0</v>
      </c>
      <c r="L98" s="113"/>
    </row>
    <row r="99" spans="1:31" s="9" customFormat="1" ht="25" customHeight="1">
      <c r="B99" s="113"/>
      <c r="D99" s="114" t="s">
        <v>94</v>
      </c>
      <c r="E99" s="115"/>
      <c r="F99" s="115"/>
      <c r="G99" s="115"/>
      <c r="H99" s="115"/>
      <c r="I99" s="115"/>
      <c r="J99" s="116">
        <f>J156</f>
        <v>0</v>
      </c>
      <c r="L99" s="113"/>
    </row>
    <row r="100" spans="1:31" s="9" customFormat="1" ht="25" customHeight="1">
      <c r="B100" s="113"/>
      <c r="D100" s="114" t="s">
        <v>95</v>
      </c>
      <c r="E100" s="115"/>
      <c r="F100" s="115"/>
      <c r="G100" s="115"/>
      <c r="H100" s="115"/>
      <c r="I100" s="115"/>
      <c r="J100" s="116">
        <f>J165</f>
        <v>0</v>
      </c>
      <c r="L100" s="113"/>
    </row>
    <row r="101" spans="1:31" s="9" customFormat="1" ht="25" customHeight="1">
      <c r="B101" s="113"/>
      <c r="D101" s="114" t="s">
        <v>96</v>
      </c>
      <c r="E101" s="115"/>
      <c r="F101" s="115"/>
      <c r="G101" s="115"/>
      <c r="H101" s="115"/>
      <c r="I101" s="115"/>
      <c r="J101" s="116">
        <f>J173</f>
        <v>0</v>
      </c>
      <c r="L101" s="113"/>
    </row>
    <row r="102" spans="1:31" s="9" customFormat="1" ht="25" customHeight="1">
      <c r="B102" s="113"/>
      <c r="D102" s="114" t="s">
        <v>97</v>
      </c>
      <c r="E102" s="115"/>
      <c r="F102" s="115"/>
      <c r="G102" s="115"/>
      <c r="H102" s="115"/>
      <c r="I102" s="115"/>
      <c r="J102" s="116">
        <f>J175</f>
        <v>0</v>
      </c>
      <c r="L102" s="113"/>
    </row>
    <row r="103" spans="1:31" s="9" customFormat="1" ht="25" customHeight="1">
      <c r="B103" s="113"/>
      <c r="D103" s="114" t="s">
        <v>98</v>
      </c>
      <c r="E103" s="115"/>
      <c r="F103" s="115"/>
      <c r="G103" s="115"/>
      <c r="H103" s="115"/>
      <c r="I103" s="115"/>
      <c r="J103" s="116">
        <f>J176</f>
        <v>0</v>
      </c>
      <c r="L103" s="113"/>
    </row>
    <row r="104" spans="1:31" s="2" customFormat="1" ht="21.75" customHeight="1">
      <c r="A104" s="31"/>
      <c r="B104" s="32"/>
      <c r="C104" s="31"/>
      <c r="D104" s="31"/>
      <c r="E104" s="31"/>
      <c r="F104" s="31"/>
      <c r="G104" s="31"/>
      <c r="H104" s="31"/>
      <c r="I104" s="31"/>
      <c r="J104" s="31"/>
      <c r="K104" s="31"/>
      <c r="L104" s="44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</row>
    <row r="105" spans="1:31" s="2" customFormat="1" ht="7" customHeight="1">
      <c r="A105" s="31"/>
      <c r="B105" s="49"/>
      <c r="C105" s="50"/>
      <c r="D105" s="50"/>
      <c r="E105" s="50"/>
      <c r="F105" s="50"/>
      <c r="G105" s="50"/>
      <c r="H105" s="50"/>
      <c r="I105" s="50"/>
      <c r="J105" s="50"/>
      <c r="K105" s="50"/>
      <c r="L105" s="44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</row>
    <row r="109" spans="1:31" s="2" customFormat="1" ht="7" customHeight="1">
      <c r="A109" s="31"/>
      <c r="B109" s="51"/>
      <c r="C109" s="52"/>
      <c r="D109" s="52"/>
      <c r="E109" s="52"/>
      <c r="F109" s="52"/>
      <c r="G109" s="52"/>
      <c r="H109" s="52"/>
      <c r="I109" s="52"/>
      <c r="J109" s="52"/>
      <c r="K109" s="52"/>
      <c r="L109" s="44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</row>
    <row r="110" spans="1:31" s="2" customFormat="1" ht="25" customHeight="1">
      <c r="A110" s="31"/>
      <c r="B110" s="32"/>
      <c r="C110" s="20" t="s">
        <v>99</v>
      </c>
      <c r="D110" s="31"/>
      <c r="E110" s="31"/>
      <c r="F110" s="31"/>
      <c r="G110" s="31"/>
      <c r="H110" s="31"/>
      <c r="I110" s="31"/>
      <c r="J110" s="31"/>
      <c r="K110" s="31"/>
      <c r="L110" s="44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</row>
    <row r="111" spans="1:31" s="2" customFormat="1" ht="7" customHeight="1">
      <c r="A111" s="31"/>
      <c r="B111" s="32"/>
      <c r="C111" s="31"/>
      <c r="D111" s="31"/>
      <c r="E111" s="31"/>
      <c r="F111" s="31"/>
      <c r="G111" s="31"/>
      <c r="H111" s="31"/>
      <c r="I111" s="31"/>
      <c r="J111" s="31"/>
      <c r="K111" s="31"/>
      <c r="L111" s="44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</row>
    <row r="112" spans="1:31" s="2" customFormat="1" ht="12" customHeight="1">
      <c r="A112" s="31"/>
      <c r="B112" s="32"/>
      <c r="C112" s="26" t="s">
        <v>15</v>
      </c>
      <c r="D112" s="31"/>
      <c r="E112" s="31"/>
      <c r="F112" s="31"/>
      <c r="G112" s="31"/>
      <c r="H112" s="31"/>
      <c r="I112" s="31"/>
      <c r="J112" s="31"/>
      <c r="K112" s="31"/>
      <c r="L112" s="44"/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</row>
    <row r="113" spans="1:65" s="2" customFormat="1" ht="16.5" customHeight="1">
      <c r="A113" s="31"/>
      <c r="B113" s="32"/>
      <c r="C113" s="31"/>
      <c r="D113" s="31"/>
      <c r="E113" s="237" t="str">
        <f>E7</f>
        <v>Solárna autobusová zastávka Liešťany</v>
      </c>
      <c r="F113" s="238"/>
      <c r="G113" s="238"/>
      <c r="H113" s="238"/>
      <c r="I113" s="31"/>
      <c r="J113" s="31"/>
      <c r="K113" s="31"/>
      <c r="L113" s="44"/>
      <c r="S113" s="31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</row>
    <row r="114" spans="1:65" s="2" customFormat="1" ht="12" customHeight="1">
      <c r="A114" s="31"/>
      <c r="B114" s="32"/>
      <c r="C114" s="26" t="s">
        <v>85</v>
      </c>
      <c r="D114" s="31"/>
      <c r="E114" s="31"/>
      <c r="F114" s="31"/>
      <c r="G114" s="31"/>
      <c r="H114" s="31"/>
      <c r="I114" s="31"/>
      <c r="J114" s="31"/>
      <c r="K114" s="31"/>
      <c r="L114" s="44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</row>
    <row r="115" spans="1:65" s="2" customFormat="1" ht="16.5" customHeight="1">
      <c r="A115" s="31"/>
      <c r="B115" s="32"/>
      <c r="C115" s="31"/>
      <c r="D115" s="31"/>
      <c r="E115" s="217" t="str">
        <f>E9</f>
        <v>01 - Solárna autobusová zastávka Liešťany</v>
      </c>
      <c r="F115" s="239"/>
      <c r="G115" s="239"/>
      <c r="H115" s="239"/>
      <c r="I115" s="31"/>
      <c r="J115" s="31"/>
      <c r="K115" s="31"/>
      <c r="L115" s="44"/>
      <c r="S115" s="31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</row>
    <row r="116" spans="1:65" s="2" customFormat="1" ht="7" customHeight="1">
      <c r="A116" s="31"/>
      <c r="B116" s="32"/>
      <c r="C116" s="31"/>
      <c r="D116" s="31"/>
      <c r="E116" s="31"/>
      <c r="F116" s="31"/>
      <c r="G116" s="31"/>
      <c r="H116" s="31"/>
      <c r="I116" s="31"/>
      <c r="J116" s="31"/>
      <c r="K116" s="31"/>
      <c r="L116" s="44"/>
      <c r="S116" s="31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</row>
    <row r="117" spans="1:65" s="2" customFormat="1" ht="12" customHeight="1">
      <c r="A117" s="31"/>
      <c r="B117" s="32"/>
      <c r="C117" s="26" t="s">
        <v>19</v>
      </c>
      <c r="D117" s="31"/>
      <c r="E117" s="31"/>
      <c r="F117" s="24" t="str">
        <f>F12</f>
        <v>k.ú.Liešťany, parc.č.36</v>
      </c>
      <c r="G117" s="31"/>
      <c r="H117" s="31"/>
      <c r="I117" s="26" t="s">
        <v>21</v>
      </c>
      <c r="J117" s="57" t="str">
        <f>IF(J12="","",J12)</f>
        <v>13. 7. 2022</v>
      </c>
      <c r="K117" s="31"/>
      <c r="L117" s="44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</row>
    <row r="118" spans="1:65" s="2" customFormat="1" ht="7" customHeight="1">
      <c r="A118" s="31"/>
      <c r="B118" s="32"/>
      <c r="C118" s="31"/>
      <c r="D118" s="31"/>
      <c r="E118" s="31"/>
      <c r="F118" s="31"/>
      <c r="G118" s="31"/>
      <c r="H118" s="31"/>
      <c r="I118" s="31"/>
      <c r="J118" s="31"/>
      <c r="K118" s="31"/>
      <c r="L118" s="44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</row>
    <row r="119" spans="1:65" s="2" customFormat="1" ht="40" customHeight="1">
      <c r="A119" s="31"/>
      <c r="B119" s="32"/>
      <c r="C119" s="26" t="s">
        <v>23</v>
      </c>
      <c r="D119" s="31"/>
      <c r="E119" s="31"/>
      <c r="F119" s="24" t="str">
        <f>E15</f>
        <v>obec Liešťany</v>
      </c>
      <c r="G119" s="31"/>
      <c r="H119" s="31"/>
      <c r="I119" s="26" t="s">
        <v>29</v>
      </c>
      <c r="J119" s="29" t="str">
        <f>E21</f>
        <v>marcoop Artchitektonický ateliér s.r.o.</v>
      </c>
      <c r="K119" s="31"/>
      <c r="L119" s="44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</row>
    <row r="120" spans="1:65" s="2" customFormat="1" ht="15.15" customHeight="1">
      <c r="A120" s="31"/>
      <c r="B120" s="32"/>
      <c r="C120" s="26" t="s">
        <v>27</v>
      </c>
      <c r="D120" s="31"/>
      <c r="E120" s="31"/>
      <c r="F120" s="24" t="str">
        <f>IF(E18="","",E18)</f>
        <v>Vyplň údaj</v>
      </c>
      <c r="G120" s="31"/>
      <c r="H120" s="31"/>
      <c r="I120" s="26" t="s">
        <v>32</v>
      </c>
      <c r="J120" s="29" t="str">
        <f>E24</f>
        <v>Ing.Jedlička</v>
      </c>
      <c r="K120" s="31"/>
      <c r="L120" s="44"/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</row>
    <row r="121" spans="1:65" s="2" customFormat="1" ht="10.25" customHeight="1">
      <c r="A121" s="31"/>
      <c r="B121" s="32"/>
      <c r="C121" s="31"/>
      <c r="D121" s="31"/>
      <c r="E121" s="31"/>
      <c r="F121" s="31"/>
      <c r="G121" s="31"/>
      <c r="H121" s="31"/>
      <c r="I121" s="31"/>
      <c r="J121" s="31"/>
      <c r="K121" s="31"/>
      <c r="L121" s="44"/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</row>
    <row r="122" spans="1:65" s="10" customFormat="1" ht="29.25" customHeight="1">
      <c r="A122" s="117"/>
      <c r="B122" s="118"/>
      <c r="C122" s="119" t="s">
        <v>100</v>
      </c>
      <c r="D122" s="120" t="s">
        <v>60</v>
      </c>
      <c r="E122" s="120" t="s">
        <v>56</v>
      </c>
      <c r="F122" s="120" t="s">
        <v>57</v>
      </c>
      <c r="G122" s="120" t="s">
        <v>101</v>
      </c>
      <c r="H122" s="120" t="s">
        <v>102</v>
      </c>
      <c r="I122" s="120" t="s">
        <v>103</v>
      </c>
      <c r="J122" s="121" t="s">
        <v>89</v>
      </c>
      <c r="K122" s="122" t="s">
        <v>104</v>
      </c>
      <c r="L122" s="123"/>
      <c r="M122" s="64" t="s">
        <v>1</v>
      </c>
      <c r="N122" s="65" t="s">
        <v>39</v>
      </c>
      <c r="O122" s="65" t="s">
        <v>105</v>
      </c>
      <c r="P122" s="65" t="s">
        <v>106</v>
      </c>
      <c r="Q122" s="65" t="s">
        <v>107</v>
      </c>
      <c r="R122" s="65" t="s">
        <v>108</v>
      </c>
      <c r="S122" s="65" t="s">
        <v>109</v>
      </c>
      <c r="T122" s="66" t="s">
        <v>110</v>
      </c>
      <c r="U122" s="117"/>
      <c r="V122" s="117"/>
      <c r="W122" s="117"/>
      <c r="X122" s="117"/>
      <c r="Y122" s="117"/>
      <c r="Z122" s="117"/>
      <c r="AA122" s="117"/>
      <c r="AB122" s="117"/>
      <c r="AC122" s="117"/>
      <c r="AD122" s="117"/>
      <c r="AE122" s="117"/>
    </row>
    <row r="123" spans="1:65" s="2" customFormat="1" ht="22.75" customHeight="1">
      <c r="A123" s="31"/>
      <c r="B123" s="32"/>
      <c r="C123" s="71" t="s">
        <v>90</v>
      </c>
      <c r="D123" s="31"/>
      <c r="E123" s="31"/>
      <c r="F123" s="31"/>
      <c r="G123" s="31"/>
      <c r="H123" s="31"/>
      <c r="I123" s="31"/>
      <c r="J123" s="124">
        <f>BK123</f>
        <v>0</v>
      </c>
      <c r="K123" s="31"/>
      <c r="L123" s="32"/>
      <c r="M123" s="67"/>
      <c r="N123" s="58"/>
      <c r="O123" s="68"/>
      <c r="P123" s="125">
        <f>P124+P139+P156+P165+P173+P175+P176</f>
        <v>0</v>
      </c>
      <c r="Q123" s="68"/>
      <c r="R123" s="125">
        <f>R124+R139+R156+R165+R173+R175+R176</f>
        <v>2.0848500000000003</v>
      </c>
      <c r="S123" s="68"/>
      <c r="T123" s="126">
        <f>T124+T139+T156+T165+T173+T175+T176</f>
        <v>0.5</v>
      </c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T123" s="16" t="s">
        <v>74</v>
      </c>
      <c r="AU123" s="16" t="s">
        <v>91</v>
      </c>
      <c r="BK123" s="127">
        <f>BK124+BK139+BK156+BK165+BK173+BK175+BK176</f>
        <v>0</v>
      </c>
    </row>
    <row r="124" spans="1:65" s="11" customFormat="1" ht="25.9" customHeight="1">
      <c r="B124" s="128"/>
      <c r="D124" s="129" t="s">
        <v>74</v>
      </c>
      <c r="E124" s="130" t="s">
        <v>82</v>
      </c>
      <c r="F124" s="130" t="s">
        <v>111</v>
      </c>
      <c r="I124" s="131"/>
      <c r="J124" s="132">
        <f>BK124</f>
        <v>0</v>
      </c>
      <c r="L124" s="128"/>
      <c r="M124" s="133"/>
      <c r="N124" s="134"/>
      <c r="O124" s="134"/>
      <c r="P124" s="135">
        <f>SUM(P125:P138)</f>
        <v>0</v>
      </c>
      <c r="Q124" s="134"/>
      <c r="R124" s="135">
        <f>SUM(R125:R138)</f>
        <v>0</v>
      </c>
      <c r="S124" s="134"/>
      <c r="T124" s="136">
        <f>SUM(T125:T138)</f>
        <v>0</v>
      </c>
      <c r="AR124" s="129" t="s">
        <v>82</v>
      </c>
      <c r="AT124" s="137" t="s">
        <v>74</v>
      </c>
      <c r="AU124" s="137" t="s">
        <v>75</v>
      </c>
      <c r="AY124" s="129" t="s">
        <v>112</v>
      </c>
      <c r="BK124" s="138">
        <f>SUM(BK125:BK138)</f>
        <v>0</v>
      </c>
    </row>
    <row r="125" spans="1:65" s="2" customFormat="1" ht="24.15" customHeight="1">
      <c r="A125" s="31"/>
      <c r="B125" s="139"/>
      <c r="C125" s="140" t="s">
        <v>82</v>
      </c>
      <c r="D125" s="140" t="s">
        <v>113</v>
      </c>
      <c r="E125" s="141" t="s">
        <v>114</v>
      </c>
      <c r="F125" s="142" t="s">
        <v>115</v>
      </c>
      <c r="G125" s="143" t="s">
        <v>116</v>
      </c>
      <c r="H125" s="144">
        <v>4.5</v>
      </c>
      <c r="I125" s="145"/>
      <c r="J125" s="146">
        <f>ROUND(I125*H125,2)</f>
        <v>0</v>
      </c>
      <c r="K125" s="147"/>
      <c r="L125" s="32"/>
      <c r="M125" s="148" t="s">
        <v>1</v>
      </c>
      <c r="N125" s="149" t="s">
        <v>41</v>
      </c>
      <c r="O125" s="60"/>
      <c r="P125" s="150">
        <f>O125*H125</f>
        <v>0</v>
      </c>
      <c r="Q125" s="150">
        <v>0</v>
      </c>
      <c r="R125" s="150">
        <f>Q125*H125</f>
        <v>0</v>
      </c>
      <c r="S125" s="150">
        <v>0</v>
      </c>
      <c r="T125" s="151">
        <f>S125*H125</f>
        <v>0</v>
      </c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R125" s="152" t="s">
        <v>117</v>
      </c>
      <c r="AT125" s="152" t="s">
        <v>113</v>
      </c>
      <c r="AU125" s="152" t="s">
        <v>82</v>
      </c>
      <c r="AY125" s="16" t="s">
        <v>112</v>
      </c>
      <c r="BE125" s="153">
        <f>IF(N125="základná",J125,0)</f>
        <v>0</v>
      </c>
      <c r="BF125" s="153">
        <f>IF(N125="znížená",J125,0)</f>
        <v>0</v>
      </c>
      <c r="BG125" s="153">
        <f>IF(N125="zákl. prenesená",J125,0)</f>
        <v>0</v>
      </c>
      <c r="BH125" s="153">
        <f>IF(N125="zníž. prenesená",J125,0)</f>
        <v>0</v>
      </c>
      <c r="BI125" s="153">
        <f>IF(N125="nulová",J125,0)</f>
        <v>0</v>
      </c>
      <c r="BJ125" s="16" t="s">
        <v>118</v>
      </c>
      <c r="BK125" s="153">
        <f>ROUND(I125*H125,2)</f>
        <v>0</v>
      </c>
      <c r="BL125" s="16" t="s">
        <v>117</v>
      </c>
      <c r="BM125" s="152" t="s">
        <v>119</v>
      </c>
    </row>
    <row r="126" spans="1:65" s="12" customFormat="1" ht="10">
      <c r="B126" s="154"/>
      <c r="D126" s="155" t="s">
        <v>120</v>
      </c>
      <c r="E126" s="156" t="s">
        <v>1</v>
      </c>
      <c r="F126" s="157" t="s">
        <v>121</v>
      </c>
      <c r="H126" s="156" t="s">
        <v>1</v>
      </c>
      <c r="I126" s="158"/>
      <c r="L126" s="154"/>
      <c r="M126" s="159"/>
      <c r="N126" s="160"/>
      <c r="O126" s="160"/>
      <c r="P126" s="160"/>
      <c r="Q126" s="160"/>
      <c r="R126" s="160"/>
      <c r="S126" s="160"/>
      <c r="T126" s="161"/>
      <c r="AT126" s="156" t="s">
        <v>120</v>
      </c>
      <c r="AU126" s="156" t="s">
        <v>82</v>
      </c>
      <c r="AV126" s="12" t="s">
        <v>82</v>
      </c>
      <c r="AW126" s="12" t="s">
        <v>31</v>
      </c>
      <c r="AX126" s="12" t="s">
        <v>75</v>
      </c>
      <c r="AY126" s="156" t="s">
        <v>112</v>
      </c>
    </row>
    <row r="127" spans="1:65" s="13" customFormat="1" ht="10">
      <c r="B127" s="162"/>
      <c r="D127" s="155" t="s">
        <v>120</v>
      </c>
      <c r="E127" s="163" t="s">
        <v>1</v>
      </c>
      <c r="F127" s="164" t="s">
        <v>122</v>
      </c>
      <c r="H127" s="165">
        <v>4.5</v>
      </c>
      <c r="I127" s="166"/>
      <c r="L127" s="162"/>
      <c r="M127" s="167"/>
      <c r="N127" s="168"/>
      <c r="O127" s="168"/>
      <c r="P127" s="168"/>
      <c r="Q127" s="168"/>
      <c r="R127" s="168"/>
      <c r="S127" s="168"/>
      <c r="T127" s="169"/>
      <c r="AT127" s="163" t="s">
        <v>120</v>
      </c>
      <c r="AU127" s="163" t="s">
        <v>82</v>
      </c>
      <c r="AV127" s="13" t="s">
        <v>118</v>
      </c>
      <c r="AW127" s="13" t="s">
        <v>31</v>
      </c>
      <c r="AX127" s="13" t="s">
        <v>75</v>
      </c>
      <c r="AY127" s="163" t="s">
        <v>112</v>
      </c>
    </row>
    <row r="128" spans="1:65" s="14" customFormat="1" ht="10">
      <c r="B128" s="170"/>
      <c r="D128" s="155" t="s">
        <v>120</v>
      </c>
      <c r="E128" s="171" t="s">
        <v>1</v>
      </c>
      <c r="F128" s="172" t="s">
        <v>123</v>
      </c>
      <c r="H128" s="173">
        <v>4.5</v>
      </c>
      <c r="I128" s="174"/>
      <c r="L128" s="170"/>
      <c r="M128" s="175"/>
      <c r="N128" s="176"/>
      <c r="O128" s="176"/>
      <c r="P128" s="176"/>
      <c r="Q128" s="176"/>
      <c r="R128" s="176"/>
      <c r="S128" s="176"/>
      <c r="T128" s="177"/>
      <c r="AT128" s="171" t="s">
        <v>120</v>
      </c>
      <c r="AU128" s="171" t="s">
        <v>82</v>
      </c>
      <c r="AV128" s="14" t="s">
        <v>117</v>
      </c>
      <c r="AW128" s="14" t="s">
        <v>31</v>
      </c>
      <c r="AX128" s="14" t="s">
        <v>82</v>
      </c>
      <c r="AY128" s="171" t="s">
        <v>112</v>
      </c>
    </row>
    <row r="129" spans="1:65" s="2" customFormat="1" ht="21.75" customHeight="1">
      <c r="A129" s="31"/>
      <c r="B129" s="139"/>
      <c r="C129" s="140" t="s">
        <v>118</v>
      </c>
      <c r="D129" s="140" t="s">
        <v>113</v>
      </c>
      <c r="E129" s="141" t="s">
        <v>124</v>
      </c>
      <c r="F129" s="142" t="s">
        <v>125</v>
      </c>
      <c r="G129" s="143" t="s">
        <v>126</v>
      </c>
      <c r="H129" s="144">
        <v>3.24</v>
      </c>
      <c r="I129" s="145"/>
      <c r="J129" s="146">
        <f>ROUND(I129*H129,2)</f>
        <v>0</v>
      </c>
      <c r="K129" s="147"/>
      <c r="L129" s="32"/>
      <c r="M129" s="148" t="s">
        <v>1</v>
      </c>
      <c r="N129" s="149" t="s">
        <v>41</v>
      </c>
      <c r="O129" s="60"/>
      <c r="P129" s="150">
        <f>O129*H129</f>
        <v>0</v>
      </c>
      <c r="Q129" s="150">
        <v>0</v>
      </c>
      <c r="R129" s="150">
        <f>Q129*H129</f>
        <v>0</v>
      </c>
      <c r="S129" s="150">
        <v>0</v>
      </c>
      <c r="T129" s="151">
        <f>S129*H129</f>
        <v>0</v>
      </c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R129" s="152" t="s">
        <v>117</v>
      </c>
      <c r="AT129" s="152" t="s">
        <v>113</v>
      </c>
      <c r="AU129" s="152" t="s">
        <v>82</v>
      </c>
      <c r="AY129" s="16" t="s">
        <v>112</v>
      </c>
      <c r="BE129" s="153">
        <f>IF(N129="základná",J129,0)</f>
        <v>0</v>
      </c>
      <c r="BF129" s="153">
        <f>IF(N129="znížená",J129,0)</f>
        <v>0</v>
      </c>
      <c r="BG129" s="153">
        <f>IF(N129="zákl. prenesená",J129,0)</f>
        <v>0</v>
      </c>
      <c r="BH129" s="153">
        <f>IF(N129="zníž. prenesená",J129,0)</f>
        <v>0</v>
      </c>
      <c r="BI129" s="153">
        <f>IF(N129="nulová",J129,0)</f>
        <v>0</v>
      </c>
      <c r="BJ129" s="16" t="s">
        <v>118</v>
      </c>
      <c r="BK129" s="153">
        <f>ROUND(I129*H129,2)</f>
        <v>0</v>
      </c>
      <c r="BL129" s="16" t="s">
        <v>117</v>
      </c>
      <c r="BM129" s="152" t="s">
        <v>127</v>
      </c>
    </row>
    <row r="130" spans="1:65" s="12" customFormat="1" ht="20">
      <c r="B130" s="154"/>
      <c r="D130" s="155" t="s">
        <v>120</v>
      </c>
      <c r="E130" s="156" t="s">
        <v>1</v>
      </c>
      <c r="F130" s="157" t="s">
        <v>128</v>
      </c>
      <c r="H130" s="156" t="s">
        <v>1</v>
      </c>
      <c r="I130" s="158"/>
      <c r="L130" s="154"/>
      <c r="M130" s="159"/>
      <c r="N130" s="160"/>
      <c r="O130" s="160"/>
      <c r="P130" s="160"/>
      <c r="Q130" s="160"/>
      <c r="R130" s="160"/>
      <c r="S130" s="160"/>
      <c r="T130" s="161"/>
      <c r="AT130" s="156" t="s">
        <v>120</v>
      </c>
      <c r="AU130" s="156" t="s">
        <v>82</v>
      </c>
      <c r="AV130" s="12" t="s">
        <v>82</v>
      </c>
      <c r="AW130" s="12" t="s">
        <v>31</v>
      </c>
      <c r="AX130" s="12" t="s">
        <v>75</v>
      </c>
      <c r="AY130" s="156" t="s">
        <v>112</v>
      </c>
    </row>
    <row r="131" spans="1:65" s="13" customFormat="1" ht="10">
      <c r="B131" s="162"/>
      <c r="D131" s="155" t="s">
        <v>120</v>
      </c>
      <c r="E131" s="163" t="s">
        <v>1</v>
      </c>
      <c r="F131" s="164" t="s">
        <v>129</v>
      </c>
      <c r="H131" s="165">
        <v>3.24</v>
      </c>
      <c r="I131" s="166"/>
      <c r="L131" s="162"/>
      <c r="M131" s="167"/>
      <c r="N131" s="168"/>
      <c r="O131" s="168"/>
      <c r="P131" s="168"/>
      <c r="Q131" s="168"/>
      <c r="R131" s="168"/>
      <c r="S131" s="168"/>
      <c r="T131" s="169"/>
      <c r="AT131" s="163" t="s">
        <v>120</v>
      </c>
      <c r="AU131" s="163" t="s">
        <v>82</v>
      </c>
      <c r="AV131" s="13" t="s">
        <v>118</v>
      </c>
      <c r="AW131" s="13" t="s">
        <v>31</v>
      </c>
      <c r="AX131" s="13" t="s">
        <v>75</v>
      </c>
      <c r="AY131" s="163" t="s">
        <v>112</v>
      </c>
    </row>
    <row r="132" spans="1:65" s="14" customFormat="1" ht="10">
      <c r="B132" s="170"/>
      <c r="D132" s="155" t="s">
        <v>120</v>
      </c>
      <c r="E132" s="171" t="s">
        <v>1</v>
      </c>
      <c r="F132" s="172" t="s">
        <v>123</v>
      </c>
      <c r="H132" s="173">
        <v>3.24</v>
      </c>
      <c r="I132" s="174"/>
      <c r="L132" s="170"/>
      <c r="M132" s="175"/>
      <c r="N132" s="176"/>
      <c r="O132" s="176"/>
      <c r="P132" s="176"/>
      <c r="Q132" s="176"/>
      <c r="R132" s="176"/>
      <c r="S132" s="176"/>
      <c r="T132" s="177"/>
      <c r="AT132" s="171" t="s">
        <v>120</v>
      </c>
      <c r="AU132" s="171" t="s">
        <v>82</v>
      </c>
      <c r="AV132" s="14" t="s">
        <v>117</v>
      </c>
      <c r="AW132" s="14" t="s">
        <v>31</v>
      </c>
      <c r="AX132" s="14" t="s">
        <v>82</v>
      </c>
      <c r="AY132" s="171" t="s">
        <v>112</v>
      </c>
    </row>
    <row r="133" spans="1:65" s="2" customFormat="1" ht="24.15" customHeight="1">
      <c r="A133" s="31"/>
      <c r="B133" s="139"/>
      <c r="C133" s="140" t="s">
        <v>130</v>
      </c>
      <c r="D133" s="140" t="s">
        <v>113</v>
      </c>
      <c r="E133" s="141" t="s">
        <v>131</v>
      </c>
      <c r="F133" s="142" t="s">
        <v>132</v>
      </c>
      <c r="G133" s="143" t="s">
        <v>126</v>
      </c>
      <c r="H133" s="144">
        <v>3.24</v>
      </c>
      <c r="I133" s="145"/>
      <c r="J133" s="146">
        <f>ROUND(I133*H133,2)</f>
        <v>0</v>
      </c>
      <c r="K133" s="147"/>
      <c r="L133" s="32"/>
      <c r="M133" s="148" t="s">
        <v>1</v>
      </c>
      <c r="N133" s="149" t="s">
        <v>41</v>
      </c>
      <c r="O133" s="60"/>
      <c r="P133" s="150">
        <f>O133*H133</f>
        <v>0</v>
      </c>
      <c r="Q133" s="150">
        <v>0</v>
      </c>
      <c r="R133" s="150">
        <f>Q133*H133</f>
        <v>0</v>
      </c>
      <c r="S133" s="150">
        <v>0</v>
      </c>
      <c r="T133" s="151">
        <f>S133*H133</f>
        <v>0</v>
      </c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R133" s="152" t="s">
        <v>117</v>
      </c>
      <c r="AT133" s="152" t="s">
        <v>113</v>
      </c>
      <c r="AU133" s="152" t="s">
        <v>82</v>
      </c>
      <c r="AY133" s="16" t="s">
        <v>112</v>
      </c>
      <c r="BE133" s="153">
        <f>IF(N133="základná",J133,0)</f>
        <v>0</v>
      </c>
      <c r="BF133" s="153">
        <f>IF(N133="znížená",J133,0)</f>
        <v>0</v>
      </c>
      <c r="BG133" s="153">
        <f>IF(N133="zákl. prenesená",J133,0)</f>
        <v>0</v>
      </c>
      <c r="BH133" s="153">
        <f>IF(N133="zníž. prenesená",J133,0)</f>
        <v>0</v>
      </c>
      <c r="BI133" s="153">
        <f>IF(N133="nulová",J133,0)</f>
        <v>0</v>
      </c>
      <c r="BJ133" s="16" t="s">
        <v>118</v>
      </c>
      <c r="BK133" s="153">
        <f>ROUND(I133*H133,2)</f>
        <v>0</v>
      </c>
      <c r="BL133" s="16" t="s">
        <v>117</v>
      </c>
      <c r="BM133" s="152" t="s">
        <v>133</v>
      </c>
    </row>
    <row r="134" spans="1:65" s="2" customFormat="1" ht="33" customHeight="1">
      <c r="A134" s="31"/>
      <c r="B134" s="139"/>
      <c r="C134" s="140" t="s">
        <v>117</v>
      </c>
      <c r="D134" s="140" t="s">
        <v>113</v>
      </c>
      <c r="E134" s="141" t="s">
        <v>134</v>
      </c>
      <c r="F134" s="142" t="s">
        <v>135</v>
      </c>
      <c r="G134" s="143" t="s">
        <v>126</v>
      </c>
      <c r="H134" s="144">
        <v>3.24</v>
      </c>
      <c r="I134" s="145"/>
      <c r="J134" s="146">
        <f>ROUND(I134*H134,2)</f>
        <v>0</v>
      </c>
      <c r="K134" s="147"/>
      <c r="L134" s="32"/>
      <c r="M134" s="148" t="s">
        <v>1</v>
      </c>
      <c r="N134" s="149" t="s">
        <v>41</v>
      </c>
      <c r="O134" s="60"/>
      <c r="P134" s="150">
        <f>O134*H134</f>
        <v>0</v>
      </c>
      <c r="Q134" s="150">
        <v>0</v>
      </c>
      <c r="R134" s="150">
        <f>Q134*H134</f>
        <v>0</v>
      </c>
      <c r="S134" s="150">
        <v>0</v>
      </c>
      <c r="T134" s="151">
        <f>S134*H134</f>
        <v>0</v>
      </c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R134" s="152" t="s">
        <v>117</v>
      </c>
      <c r="AT134" s="152" t="s">
        <v>113</v>
      </c>
      <c r="AU134" s="152" t="s">
        <v>82</v>
      </c>
      <c r="AY134" s="16" t="s">
        <v>112</v>
      </c>
      <c r="BE134" s="153">
        <f>IF(N134="základná",J134,0)</f>
        <v>0</v>
      </c>
      <c r="BF134" s="153">
        <f>IF(N134="znížená",J134,0)</f>
        <v>0</v>
      </c>
      <c r="BG134" s="153">
        <f>IF(N134="zákl. prenesená",J134,0)</f>
        <v>0</v>
      </c>
      <c r="BH134" s="153">
        <f>IF(N134="zníž. prenesená",J134,0)</f>
        <v>0</v>
      </c>
      <c r="BI134" s="153">
        <f>IF(N134="nulová",J134,0)</f>
        <v>0</v>
      </c>
      <c r="BJ134" s="16" t="s">
        <v>118</v>
      </c>
      <c r="BK134" s="153">
        <f>ROUND(I134*H134,2)</f>
        <v>0</v>
      </c>
      <c r="BL134" s="16" t="s">
        <v>117</v>
      </c>
      <c r="BM134" s="152" t="s">
        <v>136</v>
      </c>
    </row>
    <row r="135" spans="1:65" s="2" customFormat="1" ht="16.5" customHeight="1">
      <c r="A135" s="31"/>
      <c r="B135" s="139"/>
      <c r="C135" s="140" t="s">
        <v>137</v>
      </c>
      <c r="D135" s="140" t="s">
        <v>113</v>
      </c>
      <c r="E135" s="141" t="s">
        <v>138</v>
      </c>
      <c r="F135" s="142" t="s">
        <v>139</v>
      </c>
      <c r="G135" s="143" t="s">
        <v>126</v>
      </c>
      <c r="H135" s="144">
        <v>3.24</v>
      </c>
      <c r="I135" s="145"/>
      <c r="J135" s="146">
        <f>ROUND(I135*H135,2)</f>
        <v>0</v>
      </c>
      <c r="K135" s="147"/>
      <c r="L135" s="32"/>
      <c r="M135" s="148" t="s">
        <v>1</v>
      </c>
      <c r="N135" s="149" t="s">
        <v>41</v>
      </c>
      <c r="O135" s="60"/>
      <c r="P135" s="150">
        <f>O135*H135</f>
        <v>0</v>
      </c>
      <c r="Q135" s="150">
        <v>0</v>
      </c>
      <c r="R135" s="150">
        <f>Q135*H135</f>
        <v>0</v>
      </c>
      <c r="S135" s="150">
        <v>0</v>
      </c>
      <c r="T135" s="151">
        <f>S135*H135</f>
        <v>0</v>
      </c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R135" s="152" t="s">
        <v>117</v>
      </c>
      <c r="AT135" s="152" t="s">
        <v>113</v>
      </c>
      <c r="AU135" s="152" t="s">
        <v>82</v>
      </c>
      <c r="AY135" s="16" t="s">
        <v>112</v>
      </c>
      <c r="BE135" s="153">
        <f>IF(N135="základná",J135,0)</f>
        <v>0</v>
      </c>
      <c r="BF135" s="153">
        <f>IF(N135="znížená",J135,0)</f>
        <v>0</v>
      </c>
      <c r="BG135" s="153">
        <f>IF(N135="zákl. prenesená",J135,0)</f>
        <v>0</v>
      </c>
      <c r="BH135" s="153">
        <f>IF(N135="zníž. prenesená",J135,0)</f>
        <v>0</v>
      </c>
      <c r="BI135" s="153">
        <f>IF(N135="nulová",J135,0)</f>
        <v>0</v>
      </c>
      <c r="BJ135" s="16" t="s">
        <v>118</v>
      </c>
      <c r="BK135" s="153">
        <f>ROUND(I135*H135,2)</f>
        <v>0</v>
      </c>
      <c r="BL135" s="16" t="s">
        <v>117</v>
      </c>
      <c r="BM135" s="152" t="s">
        <v>140</v>
      </c>
    </row>
    <row r="136" spans="1:65" s="13" customFormat="1" ht="10">
      <c r="B136" s="162"/>
      <c r="D136" s="155" t="s">
        <v>120</v>
      </c>
      <c r="E136" s="163" t="s">
        <v>1</v>
      </c>
      <c r="F136" s="164" t="s">
        <v>141</v>
      </c>
      <c r="H136" s="165">
        <v>3.24</v>
      </c>
      <c r="I136" s="166"/>
      <c r="L136" s="162"/>
      <c r="M136" s="167"/>
      <c r="N136" s="168"/>
      <c r="O136" s="168"/>
      <c r="P136" s="168"/>
      <c r="Q136" s="168"/>
      <c r="R136" s="168"/>
      <c r="S136" s="168"/>
      <c r="T136" s="169"/>
      <c r="AT136" s="163" t="s">
        <v>120</v>
      </c>
      <c r="AU136" s="163" t="s">
        <v>82</v>
      </c>
      <c r="AV136" s="13" t="s">
        <v>118</v>
      </c>
      <c r="AW136" s="13" t="s">
        <v>31</v>
      </c>
      <c r="AX136" s="13" t="s">
        <v>75</v>
      </c>
      <c r="AY136" s="163" t="s">
        <v>112</v>
      </c>
    </row>
    <row r="137" spans="1:65" s="14" customFormat="1" ht="10">
      <c r="B137" s="170"/>
      <c r="D137" s="155" t="s">
        <v>120</v>
      </c>
      <c r="E137" s="171" t="s">
        <v>1</v>
      </c>
      <c r="F137" s="172" t="s">
        <v>123</v>
      </c>
      <c r="H137" s="173">
        <v>3.24</v>
      </c>
      <c r="I137" s="174"/>
      <c r="L137" s="170"/>
      <c r="M137" s="175"/>
      <c r="N137" s="176"/>
      <c r="O137" s="176"/>
      <c r="P137" s="176"/>
      <c r="Q137" s="176"/>
      <c r="R137" s="176"/>
      <c r="S137" s="176"/>
      <c r="T137" s="177"/>
      <c r="AT137" s="171" t="s">
        <v>120</v>
      </c>
      <c r="AU137" s="171" t="s">
        <v>82</v>
      </c>
      <c r="AV137" s="14" t="s">
        <v>117</v>
      </c>
      <c r="AW137" s="14" t="s">
        <v>31</v>
      </c>
      <c r="AX137" s="14" t="s">
        <v>82</v>
      </c>
      <c r="AY137" s="171" t="s">
        <v>112</v>
      </c>
    </row>
    <row r="138" spans="1:65" s="2" customFormat="1" ht="16.5" customHeight="1">
      <c r="A138" s="31"/>
      <c r="B138" s="139"/>
      <c r="C138" s="140" t="s">
        <v>142</v>
      </c>
      <c r="D138" s="140" t="s">
        <v>113</v>
      </c>
      <c r="E138" s="141" t="s">
        <v>143</v>
      </c>
      <c r="F138" s="142" t="s">
        <v>144</v>
      </c>
      <c r="G138" s="143" t="s">
        <v>126</v>
      </c>
      <c r="H138" s="144">
        <v>3.24</v>
      </c>
      <c r="I138" s="145"/>
      <c r="J138" s="146">
        <f>ROUND(I138*H138,2)</f>
        <v>0</v>
      </c>
      <c r="K138" s="147"/>
      <c r="L138" s="32"/>
      <c r="M138" s="148" t="s">
        <v>1</v>
      </c>
      <c r="N138" s="149" t="s">
        <v>41</v>
      </c>
      <c r="O138" s="60"/>
      <c r="P138" s="150">
        <f>O138*H138</f>
        <v>0</v>
      </c>
      <c r="Q138" s="150">
        <v>0</v>
      </c>
      <c r="R138" s="150">
        <f>Q138*H138</f>
        <v>0</v>
      </c>
      <c r="S138" s="150">
        <v>0</v>
      </c>
      <c r="T138" s="151">
        <f>S138*H138</f>
        <v>0</v>
      </c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R138" s="152" t="s">
        <v>117</v>
      </c>
      <c r="AT138" s="152" t="s">
        <v>113</v>
      </c>
      <c r="AU138" s="152" t="s">
        <v>82</v>
      </c>
      <c r="AY138" s="16" t="s">
        <v>112</v>
      </c>
      <c r="BE138" s="153">
        <f>IF(N138="základná",J138,0)</f>
        <v>0</v>
      </c>
      <c r="BF138" s="153">
        <f>IF(N138="znížená",J138,0)</f>
        <v>0</v>
      </c>
      <c r="BG138" s="153">
        <f>IF(N138="zákl. prenesená",J138,0)</f>
        <v>0</v>
      </c>
      <c r="BH138" s="153">
        <f>IF(N138="zníž. prenesená",J138,0)</f>
        <v>0</v>
      </c>
      <c r="BI138" s="153">
        <f>IF(N138="nulová",J138,0)</f>
        <v>0</v>
      </c>
      <c r="BJ138" s="16" t="s">
        <v>118</v>
      </c>
      <c r="BK138" s="153">
        <f>ROUND(I138*H138,2)</f>
        <v>0</v>
      </c>
      <c r="BL138" s="16" t="s">
        <v>117</v>
      </c>
      <c r="BM138" s="152" t="s">
        <v>145</v>
      </c>
    </row>
    <row r="139" spans="1:65" s="11" customFormat="1" ht="25.9" customHeight="1">
      <c r="B139" s="128"/>
      <c r="D139" s="129" t="s">
        <v>74</v>
      </c>
      <c r="E139" s="130" t="s">
        <v>118</v>
      </c>
      <c r="F139" s="130" t="s">
        <v>146</v>
      </c>
      <c r="I139" s="131"/>
      <c r="J139" s="132">
        <f>BK139</f>
        <v>0</v>
      </c>
      <c r="L139" s="128"/>
      <c r="M139" s="133"/>
      <c r="N139" s="134"/>
      <c r="O139" s="134"/>
      <c r="P139" s="135">
        <f>SUM(P140:P155)</f>
        <v>0</v>
      </c>
      <c r="Q139" s="134"/>
      <c r="R139" s="135">
        <f>SUM(R140:R155)</f>
        <v>0</v>
      </c>
      <c r="S139" s="134"/>
      <c r="T139" s="136">
        <f>SUM(T140:T155)</f>
        <v>0</v>
      </c>
      <c r="AR139" s="129" t="s">
        <v>82</v>
      </c>
      <c r="AT139" s="137" t="s">
        <v>74</v>
      </c>
      <c r="AU139" s="137" t="s">
        <v>75</v>
      </c>
      <c r="AY139" s="129" t="s">
        <v>112</v>
      </c>
      <c r="BK139" s="138">
        <f>SUM(BK140:BK155)</f>
        <v>0</v>
      </c>
    </row>
    <row r="140" spans="1:65" s="2" customFormat="1" ht="33" customHeight="1">
      <c r="A140" s="31"/>
      <c r="B140" s="139"/>
      <c r="C140" s="140" t="s">
        <v>147</v>
      </c>
      <c r="D140" s="140" t="s">
        <v>113</v>
      </c>
      <c r="E140" s="141" t="s">
        <v>148</v>
      </c>
      <c r="F140" s="142" t="s">
        <v>149</v>
      </c>
      <c r="G140" s="143" t="s">
        <v>116</v>
      </c>
      <c r="H140" s="144">
        <v>4.5</v>
      </c>
      <c r="I140" s="145"/>
      <c r="J140" s="146">
        <f>ROUND(I140*H140,2)</f>
        <v>0</v>
      </c>
      <c r="K140" s="147"/>
      <c r="L140" s="32"/>
      <c r="M140" s="148" t="s">
        <v>1</v>
      </c>
      <c r="N140" s="149" t="s">
        <v>41</v>
      </c>
      <c r="O140" s="60"/>
      <c r="P140" s="150">
        <f>O140*H140</f>
        <v>0</v>
      </c>
      <c r="Q140" s="150">
        <v>0</v>
      </c>
      <c r="R140" s="150">
        <f>Q140*H140</f>
        <v>0</v>
      </c>
      <c r="S140" s="150">
        <v>0</v>
      </c>
      <c r="T140" s="151">
        <f>S140*H140</f>
        <v>0</v>
      </c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R140" s="152" t="s">
        <v>117</v>
      </c>
      <c r="AT140" s="152" t="s">
        <v>113</v>
      </c>
      <c r="AU140" s="152" t="s">
        <v>82</v>
      </c>
      <c r="AY140" s="16" t="s">
        <v>112</v>
      </c>
      <c r="BE140" s="153">
        <f>IF(N140="základná",J140,0)</f>
        <v>0</v>
      </c>
      <c r="BF140" s="153">
        <f>IF(N140="znížená",J140,0)</f>
        <v>0</v>
      </c>
      <c r="BG140" s="153">
        <f>IF(N140="zákl. prenesená",J140,0)</f>
        <v>0</v>
      </c>
      <c r="BH140" s="153">
        <f>IF(N140="zníž. prenesená",J140,0)</f>
        <v>0</v>
      </c>
      <c r="BI140" s="153">
        <f>IF(N140="nulová",J140,0)</f>
        <v>0</v>
      </c>
      <c r="BJ140" s="16" t="s">
        <v>118</v>
      </c>
      <c r="BK140" s="153">
        <f>ROUND(I140*H140,2)</f>
        <v>0</v>
      </c>
      <c r="BL140" s="16" t="s">
        <v>117</v>
      </c>
      <c r="BM140" s="152" t="s">
        <v>150</v>
      </c>
    </row>
    <row r="141" spans="1:65" s="13" customFormat="1" ht="10">
      <c r="B141" s="162"/>
      <c r="D141" s="155" t="s">
        <v>120</v>
      </c>
      <c r="E141" s="163" t="s">
        <v>1</v>
      </c>
      <c r="F141" s="164" t="s">
        <v>151</v>
      </c>
      <c r="H141" s="165">
        <v>4.5</v>
      </c>
      <c r="I141" s="166"/>
      <c r="L141" s="162"/>
      <c r="M141" s="167"/>
      <c r="N141" s="168"/>
      <c r="O141" s="168"/>
      <c r="P141" s="168"/>
      <c r="Q141" s="168"/>
      <c r="R141" s="168"/>
      <c r="S141" s="168"/>
      <c r="T141" s="169"/>
      <c r="AT141" s="163" t="s">
        <v>120</v>
      </c>
      <c r="AU141" s="163" t="s">
        <v>82</v>
      </c>
      <c r="AV141" s="13" t="s">
        <v>118</v>
      </c>
      <c r="AW141" s="13" t="s">
        <v>31</v>
      </c>
      <c r="AX141" s="13" t="s">
        <v>75</v>
      </c>
      <c r="AY141" s="163" t="s">
        <v>112</v>
      </c>
    </row>
    <row r="142" spans="1:65" s="14" customFormat="1" ht="10">
      <c r="B142" s="170"/>
      <c r="D142" s="155" t="s">
        <v>120</v>
      </c>
      <c r="E142" s="171" t="s">
        <v>1</v>
      </c>
      <c r="F142" s="172" t="s">
        <v>123</v>
      </c>
      <c r="H142" s="173">
        <v>4.5</v>
      </c>
      <c r="I142" s="174"/>
      <c r="L142" s="170"/>
      <c r="M142" s="175"/>
      <c r="N142" s="176"/>
      <c r="O142" s="176"/>
      <c r="P142" s="176"/>
      <c r="Q142" s="176"/>
      <c r="R142" s="176"/>
      <c r="S142" s="176"/>
      <c r="T142" s="177"/>
      <c r="AT142" s="171" t="s">
        <v>120</v>
      </c>
      <c r="AU142" s="171" t="s">
        <v>82</v>
      </c>
      <c r="AV142" s="14" t="s">
        <v>117</v>
      </c>
      <c r="AW142" s="14" t="s">
        <v>31</v>
      </c>
      <c r="AX142" s="14" t="s">
        <v>82</v>
      </c>
      <c r="AY142" s="171" t="s">
        <v>112</v>
      </c>
    </row>
    <row r="143" spans="1:65" s="2" customFormat="1" ht="24.15" customHeight="1">
      <c r="A143" s="31"/>
      <c r="B143" s="139"/>
      <c r="C143" s="140" t="s">
        <v>152</v>
      </c>
      <c r="D143" s="140" t="s">
        <v>113</v>
      </c>
      <c r="E143" s="141" t="s">
        <v>153</v>
      </c>
      <c r="F143" s="142" t="s">
        <v>154</v>
      </c>
      <c r="G143" s="143" t="s">
        <v>126</v>
      </c>
      <c r="H143" s="144">
        <v>0.54</v>
      </c>
      <c r="I143" s="145"/>
      <c r="J143" s="146">
        <f>ROUND(I143*H143,2)</f>
        <v>0</v>
      </c>
      <c r="K143" s="147"/>
      <c r="L143" s="32"/>
      <c r="M143" s="148" t="s">
        <v>1</v>
      </c>
      <c r="N143" s="149" t="s">
        <v>41</v>
      </c>
      <c r="O143" s="60"/>
      <c r="P143" s="150">
        <f>O143*H143</f>
        <v>0</v>
      </c>
      <c r="Q143" s="150">
        <v>0</v>
      </c>
      <c r="R143" s="150">
        <f>Q143*H143</f>
        <v>0</v>
      </c>
      <c r="S143" s="150">
        <v>0</v>
      </c>
      <c r="T143" s="151">
        <f>S143*H143</f>
        <v>0</v>
      </c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R143" s="152" t="s">
        <v>117</v>
      </c>
      <c r="AT143" s="152" t="s">
        <v>113</v>
      </c>
      <c r="AU143" s="152" t="s">
        <v>82</v>
      </c>
      <c r="AY143" s="16" t="s">
        <v>112</v>
      </c>
      <c r="BE143" s="153">
        <f>IF(N143="základná",J143,0)</f>
        <v>0</v>
      </c>
      <c r="BF143" s="153">
        <f>IF(N143="znížená",J143,0)</f>
        <v>0</v>
      </c>
      <c r="BG143" s="153">
        <f>IF(N143="zákl. prenesená",J143,0)</f>
        <v>0</v>
      </c>
      <c r="BH143" s="153">
        <f>IF(N143="zníž. prenesená",J143,0)</f>
        <v>0</v>
      </c>
      <c r="BI143" s="153">
        <f>IF(N143="nulová",J143,0)</f>
        <v>0</v>
      </c>
      <c r="BJ143" s="16" t="s">
        <v>118</v>
      </c>
      <c r="BK143" s="153">
        <f>ROUND(I143*H143,2)</f>
        <v>0</v>
      </c>
      <c r="BL143" s="16" t="s">
        <v>117</v>
      </c>
      <c r="BM143" s="152" t="s">
        <v>155</v>
      </c>
    </row>
    <row r="144" spans="1:65" s="12" customFormat="1" ht="20">
      <c r="B144" s="154"/>
      <c r="D144" s="155" t="s">
        <v>120</v>
      </c>
      <c r="E144" s="156" t="s">
        <v>1</v>
      </c>
      <c r="F144" s="157" t="s">
        <v>156</v>
      </c>
      <c r="H144" s="156" t="s">
        <v>1</v>
      </c>
      <c r="I144" s="158"/>
      <c r="L144" s="154"/>
      <c r="M144" s="159"/>
      <c r="N144" s="160"/>
      <c r="O144" s="160"/>
      <c r="P144" s="160"/>
      <c r="Q144" s="160"/>
      <c r="R144" s="160"/>
      <c r="S144" s="160"/>
      <c r="T144" s="161"/>
      <c r="AT144" s="156" t="s">
        <v>120</v>
      </c>
      <c r="AU144" s="156" t="s">
        <v>82</v>
      </c>
      <c r="AV144" s="12" t="s">
        <v>82</v>
      </c>
      <c r="AW144" s="12" t="s">
        <v>31</v>
      </c>
      <c r="AX144" s="12" t="s">
        <v>75</v>
      </c>
      <c r="AY144" s="156" t="s">
        <v>112</v>
      </c>
    </row>
    <row r="145" spans="1:65" s="13" customFormat="1" ht="10">
      <c r="B145" s="162"/>
      <c r="D145" s="155" t="s">
        <v>120</v>
      </c>
      <c r="E145" s="163" t="s">
        <v>1</v>
      </c>
      <c r="F145" s="164" t="s">
        <v>157</v>
      </c>
      <c r="H145" s="165">
        <v>0.54</v>
      </c>
      <c r="I145" s="166"/>
      <c r="L145" s="162"/>
      <c r="M145" s="167"/>
      <c r="N145" s="168"/>
      <c r="O145" s="168"/>
      <c r="P145" s="168"/>
      <c r="Q145" s="168"/>
      <c r="R145" s="168"/>
      <c r="S145" s="168"/>
      <c r="T145" s="169"/>
      <c r="AT145" s="163" t="s">
        <v>120</v>
      </c>
      <c r="AU145" s="163" t="s">
        <v>82</v>
      </c>
      <c r="AV145" s="13" t="s">
        <v>118</v>
      </c>
      <c r="AW145" s="13" t="s">
        <v>31</v>
      </c>
      <c r="AX145" s="13" t="s">
        <v>75</v>
      </c>
      <c r="AY145" s="163" t="s">
        <v>112</v>
      </c>
    </row>
    <row r="146" spans="1:65" s="14" customFormat="1" ht="10">
      <c r="B146" s="170"/>
      <c r="D146" s="155" t="s">
        <v>120</v>
      </c>
      <c r="E146" s="171" t="s">
        <v>1</v>
      </c>
      <c r="F146" s="172" t="s">
        <v>123</v>
      </c>
      <c r="H146" s="173">
        <v>0.54</v>
      </c>
      <c r="I146" s="174"/>
      <c r="L146" s="170"/>
      <c r="M146" s="175"/>
      <c r="N146" s="176"/>
      <c r="O146" s="176"/>
      <c r="P146" s="176"/>
      <c r="Q146" s="176"/>
      <c r="R146" s="176"/>
      <c r="S146" s="176"/>
      <c r="T146" s="177"/>
      <c r="AT146" s="171" t="s">
        <v>120</v>
      </c>
      <c r="AU146" s="171" t="s">
        <v>82</v>
      </c>
      <c r="AV146" s="14" t="s">
        <v>117</v>
      </c>
      <c r="AW146" s="14" t="s">
        <v>31</v>
      </c>
      <c r="AX146" s="14" t="s">
        <v>82</v>
      </c>
      <c r="AY146" s="171" t="s">
        <v>112</v>
      </c>
    </row>
    <row r="147" spans="1:65" s="2" customFormat="1" ht="16.5" customHeight="1">
      <c r="A147" s="31"/>
      <c r="B147" s="139"/>
      <c r="C147" s="140" t="s">
        <v>158</v>
      </c>
      <c r="D147" s="140" t="s">
        <v>113</v>
      </c>
      <c r="E147" s="141" t="s">
        <v>159</v>
      </c>
      <c r="F147" s="142" t="s">
        <v>160</v>
      </c>
      <c r="G147" s="143" t="s">
        <v>126</v>
      </c>
      <c r="H147" s="144">
        <v>2.97</v>
      </c>
      <c r="I147" s="145"/>
      <c r="J147" s="146">
        <f>ROUND(I147*H147,2)</f>
        <v>0</v>
      </c>
      <c r="K147" s="147"/>
      <c r="L147" s="32"/>
      <c r="M147" s="148" t="s">
        <v>1</v>
      </c>
      <c r="N147" s="149" t="s">
        <v>41</v>
      </c>
      <c r="O147" s="60"/>
      <c r="P147" s="150">
        <f>O147*H147</f>
        <v>0</v>
      </c>
      <c r="Q147" s="150">
        <v>0</v>
      </c>
      <c r="R147" s="150">
        <f>Q147*H147</f>
        <v>0</v>
      </c>
      <c r="S147" s="150">
        <v>0</v>
      </c>
      <c r="T147" s="151">
        <f>S147*H147</f>
        <v>0</v>
      </c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R147" s="152" t="s">
        <v>117</v>
      </c>
      <c r="AT147" s="152" t="s">
        <v>113</v>
      </c>
      <c r="AU147" s="152" t="s">
        <v>82</v>
      </c>
      <c r="AY147" s="16" t="s">
        <v>112</v>
      </c>
      <c r="BE147" s="153">
        <f>IF(N147="základná",J147,0)</f>
        <v>0</v>
      </c>
      <c r="BF147" s="153">
        <f>IF(N147="znížená",J147,0)</f>
        <v>0</v>
      </c>
      <c r="BG147" s="153">
        <f>IF(N147="zákl. prenesená",J147,0)</f>
        <v>0</v>
      </c>
      <c r="BH147" s="153">
        <f>IF(N147="zníž. prenesená",J147,0)</f>
        <v>0</v>
      </c>
      <c r="BI147" s="153">
        <f>IF(N147="nulová",J147,0)</f>
        <v>0</v>
      </c>
      <c r="BJ147" s="16" t="s">
        <v>118</v>
      </c>
      <c r="BK147" s="153">
        <f>ROUND(I147*H147,2)</f>
        <v>0</v>
      </c>
      <c r="BL147" s="16" t="s">
        <v>117</v>
      </c>
      <c r="BM147" s="152" t="s">
        <v>161</v>
      </c>
    </row>
    <row r="148" spans="1:65" s="12" customFormat="1" ht="20">
      <c r="B148" s="154"/>
      <c r="D148" s="155" t="s">
        <v>120</v>
      </c>
      <c r="E148" s="156" t="s">
        <v>1</v>
      </c>
      <c r="F148" s="157" t="s">
        <v>162</v>
      </c>
      <c r="H148" s="156" t="s">
        <v>1</v>
      </c>
      <c r="I148" s="158"/>
      <c r="L148" s="154"/>
      <c r="M148" s="159"/>
      <c r="N148" s="160"/>
      <c r="O148" s="160"/>
      <c r="P148" s="160"/>
      <c r="Q148" s="160"/>
      <c r="R148" s="160"/>
      <c r="S148" s="160"/>
      <c r="T148" s="161"/>
      <c r="AT148" s="156" t="s">
        <v>120</v>
      </c>
      <c r="AU148" s="156" t="s">
        <v>82</v>
      </c>
      <c r="AV148" s="12" t="s">
        <v>82</v>
      </c>
      <c r="AW148" s="12" t="s">
        <v>31</v>
      </c>
      <c r="AX148" s="12" t="s">
        <v>75</v>
      </c>
      <c r="AY148" s="156" t="s">
        <v>112</v>
      </c>
    </row>
    <row r="149" spans="1:65" s="13" customFormat="1" ht="10">
      <c r="B149" s="162"/>
      <c r="D149" s="155" t="s">
        <v>120</v>
      </c>
      <c r="E149" s="163" t="s">
        <v>1</v>
      </c>
      <c r="F149" s="164" t="s">
        <v>163</v>
      </c>
      <c r="H149" s="165">
        <v>2.7</v>
      </c>
      <c r="I149" s="166"/>
      <c r="L149" s="162"/>
      <c r="M149" s="167"/>
      <c r="N149" s="168"/>
      <c r="O149" s="168"/>
      <c r="P149" s="168"/>
      <c r="Q149" s="168"/>
      <c r="R149" s="168"/>
      <c r="S149" s="168"/>
      <c r="T149" s="169"/>
      <c r="AT149" s="163" t="s">
        <v>120</v>
      </c>
      <c r="AU149" s="163" t="s">
        <v>82</v>
      </c>
      <c r="AV149" s="13" t="s">
        <v>118</v>
      </c>
      <c r="AW149" s="13" t="s">
        <v>31</v>
      </c>
      <c r="AX149" s="13" t="s">
        <v>75</v>
      </c>
      <c r="AY149" s="163" t="s">
        <v>112</v>
      </c>
    </row>
    <row r="150" spans="1:65" s="13" customFormat="1" ht="10">
      <c r="B150" s="162"/>
      <c r="D150" s="155" t="s">
        <v>120</v>
      </c>
      <c r="E150" s="163" t="s">
        <v>1</v>
      </c>
      <c r="F150" s="164" t="s">
        <v>164</v>
      </c>
      <c r="H150" s="165">
        <v>0.27</v>
      </c>
      <c r="I150" s="166"/>
      <c r="L150" s="162"/>
      <c r="M150" s="167"/>
      <c r="N150" s="168"/>
      <c r="O150" s="168"/>
      <c r="P150" s="168"/>
      <c r="Q150" s="168"/>
      <c r="R150" s="168"/>
      <c r="S150" s="168"/>
      <c r="T150" s="169"/>
      <c r="AT150" s="163" t="s">
        <v>120</v>
      </c>
      <c r="AU150" s="163" t="s">
        <v>82</v>
      </c>
      <c r="AV150" s="13" t="s">
        <v>118</v>
      </c>
      <c r="AW150" s="13" t="s">
        <v>31</v>
      </c>
      <c r="AX150" s="13" t="s">
        <v>75</v>
      </c>
      <c r="AY150" s="163" t="s">
        <v>112</v>
      </c>
    </row>
    <row r="151" spans="1:65" s="14" customFormat="1" ht="10">
      <c r="B151" s="170"/>
      <c r="D151" s="155" t="s">
        <v>120</v>
      </c>
      <c r="E151" s="171" t="s">
        <v>1</v>
      </c>
      <c r="F151" s="172" t="s">
        <v>123</v>
      </c>
      <c r="H151" s="173">
        <v>2.97</v>
      </c>
      <c r="I151" s="174"/>
      <c r="L151" s="170"/>
      <c r="M151" s="175"/>
      <c r="N151" s="176"/>
      <c r="O151" s="176"/>
      <c r="P151" s="176"/>
      <c r="Q151" s="176"/>
      <c r="R151" s="176"/>
      <c r="S151" s="176"/>
      <c r="T151" s="177"/>
      <c r="AT151" s="171" t="s">
        <v>120</v>
      </c>
      <c r="AU151" s="171" t="s">
        <v>82</v>
      </c>
      <c r="AV151" s="14" t="s">
        <v>117</v>
      </c>
      <c r="AW151" s="14" t="s">
        <v>31</v>
      </c>
      <c r="AX151" s="14" t="s">
        <v>82</v>
      </c>
      <c r="AY151" s="171" t="s">
        <v>112</v>
      </c>
    </row>
    <row r="152" spans="1:65" s="2" customFormat="1" ht="21.75" customHeight="1">
      <c r="A152" s="31"/>
      <c r="B152" s="139"/>
      <c r="C152" s="140" t="s">
        <v>165</v>
      </c>
      <c r="D152" s="140" t="s">
        <v>113</v>
      </c>
      <c r="E152" s="141" t="s">
        <v>166</v>
      </c>
      <c r="F152" s="142" t="s">
        <v>167</v>
      </c>
      <c r="G152" s="143" t="s">
        <v>116</v>
      </c>
      <c r="H152" s="144">
        <v>0.76</v>
      </c>
      <c r="I152" s="145"/>
      <c r="J152" s="146">
        <f>ROUND(I152*H152,2)</f>
        <v>0</v>
      </c>
      <c r="K152" s="147"/>
      <c r="L152" s="32"/>
      <c r="M152" s="148" t="s">
        <v>1</v>
      </c>
      <c r="N152" s="149" t="s">
        <v>41</v>
      </c>
      <c r="O152" s="60"/>
      <c r="P152" s="150">
        <f>O152*H152</f>
        <v>0</v>
      </c>
      <c r="Q152" s="150">
        <v>0</v>
      </c>
      <c r="R152" s="150">
        <f>Q152*H152</f>
        <v>0</v>
      </c>
      <c r="S152" s="150">
        <v>0</v>
      </c>
      <c r="T152" s="151">
        <f>S152*H152</f>
        <v>0</v>
      </c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R152" s="152" t="s">
        <v>117</v>
      </c>
      <c r="AT152" s="152" t="s">
        <v>113</v>
      </c>
      <c r="AU152" s="152" t="s">
        <v>82</v>
      </c>
      <c r="AY152" s="16" t="s">
        <v>112</v>
      </c>
      <c r="BE152" s="153">
        <f>IF(N152="základná",J152,0)</f>
        <v>0</v>
      </c>
      <c r="BF152" s="153">
        <f>IF(N152="znížená",J152,0)</f>
        <v>0</v>
      </c>
      <c r="BG152" s="153">
        <f>IF(N152="zákl. prenesená",J152,0)</f>
        <v>0</v>
      </c>
      <c r="BH152" s="153">
        <f>IF(N152="zníž. prenesená",J152,0)</f>
        <v>0</v>
      </c>
      <c r="BI152" s="153">
        <f>IF(N152="nulová",J152,0)</f>
        <v>0</v>
      </c>
      <c r="BJ152" s="16" t="s">
        <v>118</v>
      </c>
      <c r="BK152" s="153">
        <f>ROUND(I152*H152,2)</f>
        <v>0</v>
      </c>
      <c r="BL152" s="16" t="s">
        <v>117</v>
      </c>
      <c r="BM152" s="152" t="s">
        <v>168</v>
      </c>
    </row>
    <row r="153" spans="1:65" s="13" customFormat="1" ht="10">
      <c r="B153" s="162"/>
      <c r="D153" s="155" t="s">
        <v>120</v>
      </c>
      <c r="E153" s="163" t="s">
        <v>1</v>
      </c>
      <c r="F153" s="164" t="s">
        <v>169</v>
      </c>
      <c r="H153" s="165">
        <v>0.76</v>
      </c>
      <c r="I153" s="166"/>
      <c r="L153" s="162"/>
      <c r="M153" s="167"/>
      <c r="N153" s="168"/>
      <c r="O153" s="168"/>
      <c r="P153" s="168"/>
      <c r="Q153" s="168"/>
      <c r="R153" s="168"/>
      <c r="S153" s="168"/>
      <c r="T153" s="169"/>
      <c r="AT153" s="163" t="s">
        <v>120</v>
      </c>
      <c r="AU153" s="163" t="s">
        <v>82</v>
      </c>
      <c r="AV153" s="13" t="s">
        <v>118</v>
      </c>
      <c r="AW153" s="13" t="s">
        <v>31</v>
      </c>
      <c r="AX153" s="13" t="s">
        <v>75</v>
      </c>
      <c r="AY153" s="163" t="s">
        <v>112</v>
      </c>
    </row>
    <row r="154" spans="1:65" s="14" customFormat="1" ht="10">
      <c r="B154" s="170"/>
      <c r="D154" s="155" t="s">
        <v>120</v>
      </c>
      <c r="E154" s="171" t="s">
        <v>1</v>
      </c>
      <c r="F154" s="172" t="s">
        <v>123</v>
      </c>
      <c r="H154" s="173">
        <v>0.76</v>
      </c>
      <c r="I154" s="174"/>
      <c r="L154" s="170"/>
      <c r="M154" s="175"/>
      <c r="N154" s="176"/>
      <c r="O154" s="176"/>
      <c r="P154" s="176"/>
      <c r="Q154" s="176"/>
      <c r="R154" s="176"/>
      <c r="S154" s="176"/>
      <c r="T154" s="177"/>
      <c r="AT154" s="171" t="s">
        <v>120</v>
      </c>
      <c r="AU154" s="171" t="s">
        <v>82</v>
      </c>
      <c r="AV154" s="14" t="s">
        <v>117</v>
      </c>
      <c r="AW154" s="14" t="s">
        <v>31</v>
      </c>
      <c r="AX154" s="14" t="s">
        <v>82</v>
      </c>
      <c r="AY154" s="171" t="s">
        <v>112</v>
      </c>
    </row>
    <row r="155" spans="1:65" s="2" customFormat="1" ht="21.75" customHeight="1">
      <c r="A155" s="31"/>
      <c r="B155" s="139"/>
      <c r="C155" s="140" t="s">
        <v>170</v>
      </c>
      <c r="D155" s="140" t="s">
        <v>113</v>
      </c>
      <c r="E155" s="141" t="s">
        <v>171</v>
      </c>
      <c r="F155" s="142" t="s">
        <v>172</v>
      </c>
      <c r="G155" s="143" t="s">
        <v>116</v>
      </c>
      <c r="H155" s="144">
        <v>0.76</v>
      </c>
      <c r="I155" s="145"/>
      <c r="J155" s="146">
        <f>ROUND(I155*H155,2)</f>
        <v>0</v>
      </c>
      <c r="K155" s="147"/>
      <c r="L155" s="32"/>
      <c r="M155" s="148" t="s">
        <v>1</v>
      </c>
      <c r="N155" s="149" t="s">
        <v>41</v>
      </c>
      <c r="O155" s="60"/>
      <c r="P155" s="150">
        <f>O155*H155</f>
        <v>0</v>
      </c>
      <c r="Q155" s="150">
        <v>0</v>
      </c>
      <c r="R155" s="150">
        <f>Q155*H155</f>
        <v>0</v>
      </c>
      <c r="S155" s="150">
        <v>0</v>
      </c>
      <c r="T155" s="151">
        <f>S155*H155</f>
        <v>0</v>
      </c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R155" s="152" t="s">
        <v>117</v>
      </c>
      <c r="AT155" s="152" t="s">
        <v>113</v>
      </c>
      <c r="AU155" s="152" t="s">
        <v>82</v>
      </c>
      <c r="AY155" s="16" t="s">
        <v>112</v>
      </c>
      <c r="BE155" s="153">
        <f>IF(N155="základná",J155,0)</f>
        <v>0</v>
      </c>
      <c r="BF155" s="153">
        <f>IF(N155="znížená",J155,0)</f>
        <v>0</v>
      </c>
      <c r="BG155" s="153">
        <f>IF(N155="zákl. prenesená",J155,0)</f>
        <v>0</v>
      </c>
      <c r="BH155" s="153">
        <f>IF(N155="zníž. prenesená",J155,0)</f>
        <v>0</v>
      </c>
      <c r="BI155" s="153">
        <f>IF(N155="nulová",J155,0)</f>
        <v>0</v>
      </c>
      <c r="BJ155" s="16" t="s">
        <v>118</v>
      </c>
      <c r="BK155" s="153">
        <f>ROUND(I155*H155,2)</f>
        <v>0</v>
      </c>
      <c r="BL155" s="16" t="s">
        <v>117</v>
      </c>
      <c r="BM155" s="152" t="s">
        <v>173</v>
      </c>
    </row>
    <row r="156" spans="1:65" s="11" customFormat="1" ht="25.9" customHeight="1">
      <c r="B156" s="128"/>
      <c r="D156" s="129" t="s">
        <v>74</v>
      </c>
      <c r="E156" s="130" t="s">
        <v>137</v>
      </c>
      <c r="F156" s="130" t="s">
        <v>174</v>
      </c>
      <c r="I156" s="131"/>
      <c r="J156" s="132">
        <f>BK156</f>
        <v>0</v>
      </c>
      <c r="L156" s="128"/>
      <c r="M156" s="133"/>
      <c r="N156" s="134"/>
      <c r="O156" s="134"/>
      <c r="P156" s="135">
        <f>SUM(P157:P164)</f>
        <v>0</v>
      </c>
      <c r="Q156" s="134"/>
      <c r="R156" s="135">
        <f>SUM(R157:R164)</f>
        <v>2.0848500000000003</v>
      </c>
      <c r="S156" s="134"/>
      <c r="T156" s="136">
        <f>SUM(T157:T164)</f>
        <v>0</v>
      </c>
      <c r="AR156" s="129" t="s">
        <v>82</v>
      </c>
      <c r="AT156" s="137" t="s">
        <v>74</v>
      </c>
      <c r="AU156" s="137" t="s">
        <v>75</v>
      </c>
      <c r="AY156" s="129" t="s">
        <v>112</v>
      </c>
      <c r="BK156" s="138">
        <f>SUM(BK157:BK164)</f>
        <v>0</v>
      </c>
    </row>
    <row r="157" spans="1:65" s="2" customFormat="1" ht="24.15" customHeight="1">
      <c r="A157" s="31"/>
      <c r="B157" s="139"/>
      <c r="C157" s="140" t="s">
        <v>175</v>
      </c>
      <c r="D157" s="140" t="s">
        <v>113</v>
      </c>
      <c r="E157" s="141" t="s">
        <v>176</v>
      </c>
      <c r="F157" s="142" t="s">
        <v>177</v>
      </c>
      <c r="G157" s="143" t="s">
        <v>116</v>
      </c>
      <c r="H157" s="144">
        <v>4.5</v>
      </c>
      <c r="I157" s="145"/>
      <c r="J157" s="146">
        <f>ROUND(I157*H157,2)</f>
        <v>0</v>
      </c>
      <c r="K157" s="147"/>
      <c r="L157" s="32"/>
      <c r="M157" s="148" t="s">
        <v>1</v>
      </c>
      <c r="N157" s="149" t="s">
        <v>41</v>
      </c>
      <c r="O157" s="60"/>
      <c r="P157" s="150">
        <f>O157*H157</f>
        <v>0</v>
      </c>
      <c r="Q157" s="150">
        <v>0.37080000000000002</v>
      </c>
      <c r="R157" s="150">
        <f>Q157*H157</f>
        <v>1.6686000000000001</v>
      </c>
      <c r="S157" s="150">
        <v>0</v>
      </c>
      <c r="T157" s="151">
        <f>S157*H157</f>
        <v>0</v>
      </c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R157" s="152" t="s">
        <v>117</v>
      </c>
      <c r="AT157" s="152" t="s">
        <v>113</v>
      </c>
      <c r="AU157" s="152" t="s">
        <v>82</v>
      </c>
      <c r="AY157" s="16" t="s">
        <v>112</v>
      </c>
      <c r="BE157" s="153">
        <f>IF(N157="základná",J157,0)</f>
        <v>0</v>
      </c>
      <c r="BF157" s="153">
        <f>IF(N157="znížená",J157,0)</f>
        <v>0</v>
      </c>
      <c r="BG157" s="153">
        <f>IF(N157="zákl. prenesená",J157,0)</f>
        <v>0</v>
      </c>
      <c r="BH157" s="153">
        <f>IF(N157="zníž. prenesená",J157,0)</f>
        <v>0</v>
      </c>
      <c r="BI157" s="153">
        <f>IF(N157="nulová",J157,0)</f>
        <v>0</v>
      </c>
      <c r="BJ157" s="16" t="s">
        <v>118</v>
      </c>
      <c r="BK157" s="153">
        <f>ROUND(I157*H157,2)</f>
        <v>0</v>
      </c>
      <c r="BL157" s="16" t="s">
        <v>117</v>
      </c>
      <c r="BM157" s="152" t="s">
        <v>178</v>
      </c>
    </row>
    <row r="158" spans="1:65" s="12" customFormat="1" ht="10">
      <c r="B158" s="154"/>
      <c r="D158" s="155" t="s">
        <v>120</v>
      </c>
      <c r="E158" s="156" t="s">
        <v>1</v>
      </c>
      <c r="F158" s="157" t="s">
        <v>179</v>
      </c>
      <c r="H158" s="156" t="s">
        <v>1</v>
      </c>
      <c r="I158" s="158"/>
      <c r="L158" s="154"/>
      <c r="M158" s="159"/>
      <c r="N158" s="160"/>
      <c r="O158" s="160"/>
      <c r="P158" s="160"/>
      <c r="Q158" s="160"/>
      <c r="R158" s="160"/>
      <c r="S158" s="160"/>
      <c r="T158" s="161"/>
      <c r="AT158" s="156" t="s">
        <v>120</v>
      </c>
      <c r="AU158" s="156" t="s">
        <v>82</v>
      </c>
      <c r="AV158" s="12" t="s">
        <v>82</v>
      </c>
      <c r="AW158" s="12" t="s">
        <v>31</v>
      </c>
      <c r="AX158" s="12" t="s">
        <v>75</v>
      </c>
      <c r="AY158" s="156" t="s">
        <v>112</v>
      </c>
    </row>
    <row r="159" spans="1:65" s="13" customFormat="1" ht="10">
      <c r="B159" s="162"/>
      <c r="D159" s="155" t="s">
        <v>120</v>
      </c>
      <c r="E159" s="163" t="s">
        <v>1</v>
      </c>
      <c r="F159" s="164" t="s">
        <v>151</v>
      </c>
      <c r="H159" s="165">
        <v>4.5</v>
      </c>
      <c r="I159" s="166"/>
      <c r="L159" s="162"/>
      <c r="M159" s="167"/>
      <c r="N159" s="168"/>
      <c r="O159" s="168"/>
      <c r="P159" s="168"/>
      <c r="Q159" s="168"/>
      <c r="R159" s="168"/>
      <c r="S159" s="168"/>
      <c r="T159" s="169"/>
      <c r="AT159" s="163" t="s">
        <v>120</v>
      </c>
      <c r="AU159" s="163" t="s">
        <v>82</v>
      </c>
      <c r="AV159" s="13" t="s">
        <v>118</v>
      </c>
      <c r="AW159" s="13" t="s">
        <v>31</v>
      </c>
      <c r="AX159" s="13" t="s">
        <v>75</v>
      </c>
      <c r="AY159" s="163" t="s">
        <v>112</v>
      </c>
    </row>
    <row r="160" spans="1:65" s="14" customFormat="1" ht="10">
      <c r="B160" s="170"/>
      <c r="D160" s="155" t="s">
        <v>120</v>
      </c>
      <c r="E160" s="171" t="s">
        <v>1</v>
      </c>
      <c r="F160" s="172" t="s">
        <v>123</v>
      </c>
      <c r="H160" s="173">
        <v>4.5</v>
      </c>
      <c r="I160" s="174"/>
      <c r="L160" s="170"/>
      <c r="M160" s="175"/>
      <c r="N160" s="176"/>
      <c r="O160" s="176"/>
      <c r="P160" s="176"/>
      <c r="Q160" s="176"/>
      <c r="R160" s="176"/>
      <c r="S160" s="176"/>
      <c r="T160" s="177"/>
      <c r="AT160" s="171" t="s">
        <v>120</v>
      </c>
      <c r="AU160" s="171" t="s">
        <v>82</v>
      </c>
      <c r="AV160" s="14" t="s">
        <v>117</v>
      </c>
      <c r="AW160" s="14" t="s">
        <v>31</v>
      </c>
      <c r="AX160" s="14" t="s">
        <v>82</v>
      </c>
      <c r="AY160" s="171" t="s">
        <v>112</v>
      </c>
    </row>
    <row r="161" spans="1:65" s="2" customFormat="1" ht="37.75" customHeight="1">
      <c r="A161" s="31"/>
      <c r="B161" s="139"/>
      <c r="C161" s="140" t="s">
        <v>180</v>
      </c>
      <c r="D161" s="140" t="s">
        <v>113</v>
      </c>
      <c r="E161" s="141" t="s">
        <v>181</v>
      </c>
      <c r="F161" s="142" t="s">
        <v>182</v>
      </c>
      <c r="G161" s="143" t="s">
        <v>116</v>
      </c>
      <c r="H161" s="144">
        <v>4.5</v>
      </c>
      <c r="I161" s="145"/>
      <c r="J161" s="146">
        <f>ROUND(I161*H161,2)</f>
        <v>0</v>
      </c>
      <c r="K161" s="147"/>
      <c r="L161" s="32"/>
      <c r="M161" s="148" t="s">
        <v>1</v>
      </c>
      <c r="N161" s="149" t="s">
        <v>41</v>
      </c>
      <c r="O161" s="60"/>
      <c r="P161" s="150">
        <f>O161*H161</f>
        <v>0</v>
      </c>
      <c r="Q161" s="150">
        <v>9.2499999999999999E-2</v>
      </c>
      <c r="R161" s="150">
        <f>Q161*H161</f>
        <v>0.41625000000000001</v>
      </c>
      <c r="S161" s="150">
        <v>0</v>
      </c>
      <c r="T161" s="151">
        <f>S161*H161</f>
        <v>0</v>
      </c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R161" s="152" t="s">
        <v>117</v>
      </c>
      <c r="AT161" s="152" t="s">
        <v>113</v>
      </c>
      <c r="AU161" s="152" t="s">
        <v>82</v>
      </c>
      <c r="AY161" s="16" t="s">
        <v>112</v>
      </c>
      <c r="BE161" s="153">
        <f>IF(N161="základná",J161,0)</f>
        <v>0</v>
      </c>
      <c r="BF161" s="153">
        <f>IF(N161="znížená",J161,0)</f>
        <v>0</v>
      </c>
      <c r="BG161" s="153">
        <f>IF(N161="zákl. prenesená",J161,0)</f>
        <v>0</v>
      </c>
      <c r="BH161" s="153">
        <f>IF(N161="zníž. prenesená",J161,0)</f>
        <v>0</v>
      </c>
      <c r="BI161" s="153">
        <f>IF(N161="nulová",J161,0)</f>
        <v>0</v>
      </c>
      <c r="BJ161" s="16" t="s">
        <v>118</v>
      </c>
      <c r="BK161" s="153">
        <f>ROUND(I161*H161,2)</f>
        <v>0</v>
      </c>
      <c r="BL161" s="16" t="s">
        <v>117</v>
      </c>
      <c r="BM161" s="152" t="s">
        <v>183</v>
      </c>
    </row>
    <row r="162" spans="1:65" s="12" customFormat="1" ht="10">
      <c r="B162" s="154"/>
      <c r="D162" s="155" t="s">
        <v>120</v>
      </c>
      <c r="E162" s="156" t="s">
        <v>1</v>
      </c>
      <c r="F162" s="157" t="s">
        <v>184</v>
      </c>
      <c r="H162" s="156" t="s">
        <v>1</v>
      </c>
      <c r="I162" s="158"/>
      <c r="L162" s="154"/>
      <c r="M162" s="159"/>
      <c r="N162" s="160"/>
      <c r="O162" s="160"/>
      <c r="P162" s="160"/>
      <c r="Q162" s="160"/>
      <c r="R162" s="160"/>
      <c r="S162" s="160"/>
      <c r="T162" s="161"/>
      <c r="AT162" s="156" t="s">
        <v>120</v>
      </c>
      <c r="AU162" s="156" t="s">
        <v>82</v>
      </c>
      <c r="AV162" s="12" t="s">
        <v>82</v>
      </c>
      <c r="AW162" s="12" t="s">
        <v>31</v>
      </c>
      <c r="AX162" s="12" t="s">
        <v>75</v>
      </c>
      <c r="AY162" s="156" t="s">
        <v>112</v>
      </c>
    </row>
    <row r="163" spans="1:65" s="13" customFormat="1" ht="10">
      <c r="B163" s="162"/>
      <c r="D163" s="155" t="s">
        <v>120</v>
      </c>
      <c r="E163" s="163" t="s">
        <v>1</v>
      </c>
      <c r="F163" s="164" t="s">
        <v>151</v>
      </c>
      <c r="H163" s="165">
        <v>4.5</v>
      </c>
      <c r="I163" s="166"/>
      <c r="L163" s="162"/>
      <c r="M163" s="167"/>
      <c r="N163" s="168"/>
      <c r="O163" s="168"/>
      <c r="P163" s="168"/>
      <c r="Q163" s="168"/>
      <c r="R163" s="168"/>
      <c r="S163" s="168"/>
      <c r="T163" s="169"/>
      <c r="AT163" s="163" t="s">
        <v>120</v>
      </c>
      <c r="AU163" s="163" t="s">
        <v>82</v>
      </c>
      <c r="AV163" s="13" t="s">
        <v>118</v>
      </c>
      <c r="AW163" s="13" t="s">
        <v>31</v>
      </c>
      <c r="AX163" s="13" t="s">
        <v>75</v>
      </c>
      <c r="AY163" s="163" t="s">
        <v>112</v>
      </c>
    </row>
    <row r="164" spans="1:65" s="14" customFormat="1" ht="10">
      <c r="B164" s="170"/>
      <c r="D164" s="155" t="s">
        <v>120</v>
      </c>
      <c r="E164" s="171" t="s">
        <v>1</v>
      </c>
      <c r="F164" s="172" t="s">
        <v>123</v>
      </c>
      <c r="H164" s="173">
        <v>4.5</v>
      </c>
      <c r="I164" s="174"/>
      <c r="L164" s="170"/>
      <c r="M164" s="175"/>
      <c r="N164" s="176"/>
      <c r="O164" s="176"/>
      <c r="P164" s="176"/>
      <c r="Q164" s="176"/>
      <c r="R164" s="176"/>
      <c r="S164" s="176"/>
      <c r="T164" s="177"/>
      <c r="AT164" s="171" t="s">
        <v>120</v>
      </c>
      <c r="AU164" s="171" t="s">
        <v>82</v>
      </c>
      <c r="AV164" s="14" t="s">
        <v>117</v>
      </c>
      <c r="AW164" s="14" t="s">
        <v>31</v>
      </c>
      <c r="AX164" s="14" t="s">
        <v>82</v>
      </c>
      <c r="AY164" s="171" t="s">
        <v>112</v>
      </c>
    </row>
    <row r="165" spans="1:65" s="11" customFormat="1" ht="25.9" customHeight="1">
      <c r="B165" s="128"/>
      <c r="D165" s="129" t="s">
        <v>74</v>
      </c>
      <c r="E165" s="130" t="s">
        <v>158</v>
      </c>
      <c r="F165" s="130" t="s">
        <v>185</v>
      </c>
      <c r="I165" s="131"/>
      <c r="J165" s="132">
        <f>BK165</f>
        <v>0</v>
      </c>
      <c r="L165" s="128"/>
      <c r="M165" s="133"/>
      <c r="N165" s="134"/>
      <c r="O165" s="134"/>
      <c r="P165" s="135">
        <f>SUM(P166:P172)</f>
        <v>0</v>
      </c>
      <c r="Q165" s="134"/>
      <c r="R165" s="135">
        <f>SUM(R166:R172)</f>
        <v>0</v>
      </c>
      <c r="S165" s="134"/>
      <c r="T165" s="136">
        <f>SUM(T166:T172)</f>
        <v>0</v>
      </c>
      <c r="AR165" s="129" t="s">
        <v>82</v>
      </c>
      <c r="AT165" s="137" t="s">
        <v>74</v>
      </c>
      <c r="AU165" s="137" t="s">
        <v>75</v>
      </c>
      <c r="AY165" s="129" t="s">
        <v>112</v>
      </c>
      <c r="BK165" s="138">
        <f>SUM(BK166:BK172)</f>
        <v>0</v>
      </c>
    </row>
    <row r="166" spans="1:65" s="2" customFormat="1" ht="33" customHeight="1">
      <c r="A166" s="31"/>
      <c r="B166" s="139"/>
      <c r="C166" s="140" t="s">
        <v>186</v>
      </c>
      <c r="D166" s="140" t="s">
        <v>113</v>
      </c>
      <c r="E166" s="141" t="s">
        <v>187</v>
      </c>
      <c r="F166" s="142" t="s">
        <v>188</v>
      </c>
      <c r="G166" s="143" t="s">
        <v>116</v>
      </c>
      <c r="H166" s="144">
        <v>4.5</v>
      </c>
      <c r="I166" s="145"/>
      <c r="J166" s="146">
        <f>ROUND(I166*H166,2)</f>
        <v>0</v>
      </c>
      <c r="K166" s="147"/>
      <c r="L166" s="32"/>
      <c r="M166" s="148" t="s">
        <v>1</v>
      </c>
      <c r="N166" s="149" t="s">
        <v>41</v>
      </c>
      <c r="O166" s="60"/>
      <c r="P166" s="150">
        <f>O166*H166</f>
        <v>0</v>
      </c>
      <c r="Q166" s="150">
        <v>0</v>
      </c>
      <c r="R166" s="150">
        <f>Q166*H166</f>
        <v>0</v>
      </c>
      <c r="S166" s="150">
        <v>0</v>
      </c>
      <c r="T166" s="151">
        <f>S166*H166</f>
        <v>0</v>
      </c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R166" s="152" t="s">
        <v>117</v>
      </c>
      <c r="AT166" s="152" t="s">
        <v>113</v>
      </c>
      <c r="AU166" s="152" t="s">
        <v>82</v>
      </c>
      <c r="AY166" s="16" t="s">
        <v>112</v>
      </c>
      <c r="BE166" s="153">
        <f>IF(N166="základná",J166,0)</f>
        <v>0</v>
      </c>
      <c r="BF166" s="153">
        <f>IF(N166="znížená",J166,0)</f>
        <v>0</v>
      </c>
      <c r="BG166" s="153">
        <f>IF(N166="zákl. prenesená",J166,0)</f>
        <v>0</v>
      </c>
      <c r="BH166" s="153">
        <f>IF(N166="zníž. prenesená",J166,0)</f>
        <v>0</v>
      </c>
      <c r="BI166" s="153">
        <f>IF(N166="nulová",J166,0)</f>
        <v>0</v>
      </c>
      <c r="BJ166" s="16" t="s">
        <v>118</v>
      </c>
      <c r="BK166" s="153">
        <f>ROUND(I166*H166,2)</f>
        <v>0</v>
      </c>
      <c r="BL166" s="16" t="s">
        <v>117</v>
      </c>
      <c r="BM166" s="152" t="s">
        <v>189</v>
      </c>
    </row>
    <row r="167" spans="1:65" s="2" customFormat="1" ht="21.75" customHeight="1">
      <c r="A167" s="31"/>
      <c r="B167" s="139"/>
      <c r="C167" s="140" t="s">
        <v>190</v>
      </c>
      <c r="D167" s="140" t="s">
        <v>113</v>
      </c>
      <c r="E167" s="141" t="s">
        <v>191</v>
      </c>
      <c r="F167" s="142" t="s">
        <v>192</v>
      </c>
      <c r="G167" s="143" t="s">
        <v>193</v>
      </c>
      <c r="H167" s="144">
        <v>0.5</v>
      </c>
      <c r="I167" s="145"/>
      <c r="J167" s="146">
        <f>ROUND(I167*H167,2)</f>
        <v>0</v>
      </c>
      <c r="K167" s="147"/>
      <c r="L167" s="32"/>
      <c r="M167" s="148" t="s">
        <v>1</v>
      </c>
      <c r="N167" s="149" t="s">
        <v>41</v>
      </c>
      <c r="O167" s="60"/>
      <c r="P167" s="150">
        <f>O167*H167</f>
        <v>0</v>
      </c>
      <c r="Q167" s="150">
        <v>0</v>
      </c>
      <c r="R167" s="150">
        <f>Q167*H167</f>
        <v>0</v>
      </c>
      <c r="S167" s="150">
        <v>0</v>
      </c>
      <c r="T167" s="151">
        <f>S167*H167</f>
        <v>0</v>
      </c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R167" s="152" t="s">
        <v>117</v>
      </c>
      <c r="AT167" s="152" t="s">
        <v>113</v>
      </c>
      <c r="AU167" s="152" t="s">
        <v>82</v>
      </c>
      <c r="AY167" s="16" t="s">
        <v>112</v>
      </c>
      <c r="BE167" s="153">
        <f>IF(N167="základná",J167,0)</f>
        <v>0</v>
      </c>
      <c r="BF167" s="153">
        <f>IF(N167="znížená",J167,0)</f>
        <v>0</v>
      </c>
      <c r="BG167" s="153">
        <f>IF(N167="zákl. prenesená",J167,0)</f>
        <v>0</v>
      </c>
      <c r="BH167" s="153">
        <f>IF(N167="zníž. prenesená",J167,0)</f>
        <v>0</v>
      </c>
      <c r="BI167" s="153">
        <f>IF(N167="nulová",J167,0)</f>
        <v>0</v>
      </c>
      <c r="BJ167" s="16" t="s">
        <v>118</v>
      </c>
      <c r="BK167" s="153">
        <f>ROUND(I167*H167,2)</f>
        <v>0</v>
      </c>
      <c r="BL167" s="16" t="s">
        <v>117</v>
      </c>
      <c r="BM167" s="152" t="s">
        <v>194</v>
      </c>
    </row>
    <row r="168" spans="1:65" s="2" customFormat="1" ht="24.15" customHeight="1">
      <c r="A168" s="31"/>
      <c r="B168" s="139"/>
      <c r="C168" s="140" t="s">
        <v>195</v>
      </c>
      <c r="D168" s="140" t="s">
        <v>113</v>
      </c>
      <c r="E168" s="141" t="s">
        <v>196</v>
      </c>
      <c r="F168" s="142" t="s">
        <v>197</v>
      </c>
      <c r="G168" s="143" t="s">
        <v>193</v>
      </c>
      <c r="H168" s="144">
        <v>4.5</v>
      </c>
      <c r="I168" s="145"/>
      <c r="J168" s="146">
        <f>ROUND(I168*H168,2)</f>
        <v>0</v>
      </c>
      <c r="K168" s="147"/>
      <c r="L168" s="32"/>
      <c r="M168" s="148" t="s">
        <v>1</v>
      </c>
      <c r="N168" s="149" t="s">
        <v>41</v>
      </c>
      <c r="O168" s="60"/>
      <c r="P168" s="150">
        <f>O168*H168</f>
        <v>0</v>
      </c>
      <c r="Q168" s="150">
        <v>0</v>
      </c>
      <c r="R168" s="150">
        <f>Q168*H168</f>
        <v>0</v>
      </c>
      <c r="S168" s="150">
        <v>0</v>
      </c>
      <c r="T168" s="151">
        <f>S168*H168</f>
        <v>0</v>
      </c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R168" s="152" t="s">
        <v>117</v>
      </c>
      <c r="AT168" s="152" t="s">
        <v>113</v>
      </c>
      <c r="AU168" s="152" t="s">
        <v>82</v>
      </c>
      <c r="AY168" s="16" t="s">
        <v>112</v>
      </c>
      <c r="BE168" s="153">
        <f>IF(N168="základná",J168,0)</f>
        <v>0</v>
      </c>
      <c r="BF168" s="153">
        <f>IF(N168="znížená",J168,0)</f>
        <v>0</v>
      </c>
      <c r="BG168" s="153">
        <f>IF(N168="zákl. prenesená",J168,0)</f>
        <v>0</v>
      </c>
      <c r="BH168" s="153">
        <f>IF(N168="zníž. prenesená",J168,0)</f>
        <v>0</v>
      </c>
      <c r="BI168" s="153">
        <f>IF(N168="nulová",J168,0)</f>
        <v>0</v>
      </c>
      <c r="BJ168" s="16" t="s">
        <v>118</v>
      </c>
      <c r="BK168" s="153">
        <f>ROUND(I168*H168,2)</f>
        <v>0</v>
      </c>
      <c r="BL168" s="16" t="s">
        <v>117</v>
      </c>
      <c r="BM168" s="152" t="s">
        <v>198</v>
      </c>
    </row>
    <row r="169" spans="1:65" s="13" customFormat="1" ht="10">
      <c r="B169" s="162"/>
      <c r="D169" s="155" t="s">
        <v>120</v>
      </c>
      <c r="E169" s="163" t="s">
        <v>1</v>
      </c>
      <c r="F169" s="164" t="s">
        <v>199</v>
      </c>
      <c r="H169" s="165">
        <v>4.5</v>
      </c>
      <c r="I169" s="166"/>
      <c r="L169" s="162"/>
      <c r="M169" s="167"/>
      <c r="N169" s="168"/>
      <c r="O169" s="168"/>
      <c r="P169" s="168"/>
      <c r="Q169" s="168"/>
      <c r="R169" s="168"/>
      <c r="S169" s="168"/>
      <c r="T169" s="169"/>
      <c r="AT169" s="163" t="s">
        <v>120</v>
      </c>
      <c r="AU169" s="163" t="s">
        <v>82</v>
      </c>
      <c r="AV169" s="13" t="s">
        <v>118</v>
      </c>
      <c r="AW169" s="13" t="s">
        <v>31</v>
      </c>
      <c r="AX169" s="13" t="s">
        <v>75</v>
      </c>
      <c r="AY169" s="163" t="s">
        <v>112</v>
      </c>
    </row>
    <row r="170" spans="1:65" s="14" customFormat="1" ht="10">
      <c r="B170" s="170"/>
      <c r="D170" s="155" t="s">
        <v>120</v>
      </c>
      <c r="E170" s="171" t="s">
        <v>1</v>
      </c>
      <c r="F170" s="172" t="s">
        <v>123</v>
      </c>
      <c r="H170" s="173">
        <v>4.5</v>
      </c>
      <c r="I170" s="174"/>
      <c r="L170" s="170"/>
      <c r="M170" s="175"/>
      <c r="N170" s="176"/>
      <c r="O170" s="176"/>
      <c r="P170" s="176"/>
      <c r="Q170" s="176"/>
      <c r="R170" s="176"/>
      <c r="S170" s="176"/>
      <c r="T170" s="177"/>
      <c r="AT170" s="171" t="s">
        <v>120</v>
      </c>
      <c r="AU170" s="171" t="s">
        <v>82</v>
      </c>
      <c r="AV170" s="14" t="s">
        <v>117</v>
      </c>
      <c r="AW170" s="14" t="s">
        <v>31</v>
      </c>
      <c r="AX170" s="14" t="s">
        <v>82</v>
      </c>
      <c r="AY170" s="171" t="s">
        <v>112</v>
      </c>
    </row>
    <row r="171" spans="1:65" s="2" customFormat="1" ht="24.15" customHeight="1">
      <c r="A171" s="31"/>
      <c r="B171" s="139"/>
      <c r="C171" s="140" t="s">
        <v>200</v>
      </c>
      <c r="D171" s="140" t="s">
        <v>113</v>
      </c>
      <c r="E171" s="141" t="s">
        <v>201</v>
      </c>
      <c r="F171" s="142" t="s">
        <v>202</v>
      </c>
      <c r="G171" s="143" t="s">
        <v>193</v>
      </c>
      <c r="H171" s="144">
        <v>0.5</v>
      </c>
      <c r="I171" s="145"/>
      <c r="J171" s="146">
        <f>ROUND(I171*H171,2)</f>
        <v>0</v>
      </c>
      <c r="K171" s="147"/>
      <c r="L171" s="32"/>
      <c r="M171" s="148" t="s">
        <v>1</v>
      </c>
      <c r="N171" s="149" t="s">
        <v>41</v>
      </c>
      <c r="O171" s="60"/>
      <c r="P171" s="150">
        <f>O171*H171</f>
        <v>0</v>
      </c>
      <c r="Q171" s="150">
        <v>0</v>
      </c>
      <c r="R171" s="150">
        <f>Q171*H171</f>
        <v>0</v>
      </c>
      <c r="S171" s="150">
        <v>0</v>
      </c>
      <c r="T171" s="151">
        <f>S171*H171</f>
        <v>0</v>
      </c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R171" s="152" t="s">
        <v>117</v>
      </c>
      <c r="AT171" s="152" t="s">
        <v>113</v>
      </c>
      <c r="AU171" s="152" t="s">
        <v>82</v>
      </c>
      <c r="AY171" s="16" t="s">
        <v>112</v>
      </c>
      <c r="BE171" s="153">
        <f>IF(N171="základná",J171,0)</f>
        <v>0</v>
      </c>
      <c r="BF171" s="153">
        <f>IF(N171="znížená",J171,0)</f>
        <v>0</v>
      </c>
      <c r="BG171" s="153">
        <f>IF(N171="zákl. prenesená",J171,0)</f>
        <v>0</v>
      </c>
      <c r="BH171" s="153">
        <f>IF(N171="zníž. prenesená",J171,0)</f>
        <v>0</v>
      </c>
      <c r="BI171" s="153">
        <f>IF(N171="nulová",J171,0)</f>
        <v>0</v>
      </c>
      <c r="BJ171" s="16" t="s">
        <v>118</v>
      </c>
      <c r="BK171" s="153">
        <f>ROUND(I171*H171,2)</f>
        <v>0</v>
      </c>
      <c r="BL171" s="16" t="s">
        <v>117</v>
      </c>
      <c r="BM171" s="152" t="s">
        <v>203</v>
      </c>
    </row>
    <row r="172" spans="1:65" s="2" customFormat="1" ht="24.15" customHeight="1">
      <c r="A172" s="31"/>
      <c r="B172" s="139"/>
      <c r="C172" s="140" t="s">
        <v>204</v>
      </c>
      <c r="D172" s="140" t="s">
        <v>113</v>
      </c>
      <c r="E172" s="141" t="s">
        <v>205</v>
      </c>
      <c r="F172" s="142" t="s">
        <v>206</v>
      </c>
      <c r="G172" s="143" t="s">
        <v>193</v>
      </c>
      <c r="H172" s="144">
        <v>0.5</v>
      </c>
      <c r="I172" s="145"/>
      <c r="J172" s="146">
        <f>ROUND(I172*H172,2)</f>
        <v>0</v>
      </c>
      <c r="K172" s="147"/>
      <c r="L172" s="32"/>
      <c r="M172" s="148" t="s">
        <v>1</v>
      </c>
      <c r="N172" s="149" t="s">
        <v>41</v>
      </c>
      <c r="O172" s="60"/>
      <c r="P172" s="150">
        <f>O172*H172</f>
        <v>0</v>
      </c>
      <c r="Q172" s="150">
        <v>0</v>
      </c>
      <c r="R172" s="150">
        <f>Q172*H172</f>
        <v>0</v>
      </c>
      <c r="S172" s="150">
        <v>0</v>
      </c>
      <c r="T172" s="151">
        <f>S172*H172</f>
        <v>0</v>
      </c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R172" s="152" t="s">
        <v>117</v>
      </c>
      <c r="AT172" s="152" t="s">
        <v>113</v>
      </c>
      <c r="AU172" s="152" t="s">
        <v>82</v>
      </c>
      <c r="AY172" s="16" t="s">
        <v>112</v>
      </c>
      <c r="BE172" s="153">
        <f>IF(N172="základná",J172,0)</f>
        <v>0</v>
      </c>
      <c r="BF172" s="153">
        <f>IF(N172="znížená",J172,0)</f>
        <v>0</v>
      </c>
      <c r="BG172" s="153">
        <f>IF(N172="zákl. prenesená",J172,0)</f>
        <v>0</v>
      </c>
      <c r="BH172" s="153">
        <f>IF(N172="zníž. prenesená",J172,0)</f>
        <v>0</v>
      </c>
      <c r="BI172" s="153">
        <f>IF(N172="nulová",J172,0)</f>
        <v>0</v>
      </c>
      <c r="BJ172" s="16" t="s">
        <v>118</v>
      </c>
      <c r="BK172" s="153">
        <f>ROUND(I172*H172,2)</f>
        <v>0</v>
      </c>
      <c r="BL172" s="16" t="s">
        <v>117</v>
      </c>
      <c r="BM172" s="152" t="s">
        <v>207</v>
      </c>
    </row>
    <row r="173" spans="1:65" s="11" customFormat="1" ht="25.9" customHeight="1">
      <c r="B173" s="128"/>
      <c r="D173" s="129" t="s">
        <v>74</v>
      </c>
      <c r="E173" s="130" t="s">
        <v>208</v>
      </c>
      <c r="F173" s="130" t="s">
        <v>209</v>
      </c>
      <c r="I173" s="131"/>
      <c r="J173" s="132">
        <f>BK173</f>
        <v>0</v>
      </c>
      <c r="L173" s="128"/>
      <c r="M173" s="133"/>
      <c r="N173" s="134"/>
      <c r="O173" s="134"/>
      <c r="P173" s="135">
        <f>P174</f>
        <v>0</v>
      </c>
      <c r="Q173" s="134"/>
      <c r="R173" s="135">
        <f>R174</f>
        <v>0</v>
      </c>
      <c r="S173" s="134"/>
      <c r="T173" s="136">
        <f>T174</f>
        <v>0</v>
      </c>
      <c r="AR173" s="129" t="s">
        <v>82</v>
      </c>
      <c r="AT173" s="137" t="s">
        <v>74</v>
      </c>
      <c r="AU173" s="137" t="s">
        <v>75</v>
      </c>
      <c r="AY173" s="129" t="s">
        <v>112</v>
      </c>
      <c r="BK173" s="138">
        <f>BK174</f>
        <v>0</v>
      </c>
    </row>
    <row r="174" spans="1:65" s="2" customFormat="1" ht="24.15" customHeight="1">
      <c r="A174" s="31"/>
      <c r="B174" s="139"/>
      <c r="C174" s="140" t="s">
        <v>210</v>
      </c>
      <c r="D174" s="140" t="s">
        <v>113</v>
      </c>
      <c r="E174" s="141" t="s">
        <v>211</v>
      </c>
      <c r="F174" s="142" t="s">
        <v>212</v>
      </c>
      <c r="G174" s="143" t="s">
        <v>193</v>
      </c>
      <c r="H174" s="144">
        <v>2.085</v>
      </c>
      <c r="I174" s="145"/>
      <c r="J174" s="146">
        <f>ROUND(I174*H174,2)</f>
        <v>0</v>
      </c>
      <c r="K174" s="147"/>
      <c r="L174" s="32"/>
      <c r="M174" s="148" t="s">
        <v>1</v>
      </c>
      <c r="N174" s="149" t="s">
        <v>41</v>
      </c>
      <c r="O174" s="60"/>
      <c r="P174" s="150">
        <f>O174*H174</f>
        <v>0</v>
      </c>
      <c r="Q174" s="150">
        <v>0</v>
      </c>
      <c r="R174" s="150">
        <f>Q174*H174</f>
        <v>0</v>
      </c>
      <c r="S174" s="150">
        <v>0</v>
      </c>
      <c r="T174" s="151">
        <f>S174*H174</f>
        <v>0</v>
      </c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R174" s="152" t="s">
        <v>117</v>
      </c>
      <c r="AT174" s="152" t="s">
        <v>113</v>
      </c>
      <c r="AU174" s="152" t="s">
        <v>82</v>
      </c>
      <c r="AY174" s="16" t="s">
        <v>112</v>
      </c>
      <c r="BE174" s="153">
        <f>IF(N174="základná",J174,0)</f>
        <v>0</v>
      </c>
      <c r="BF174" s="153">
        <f>IF(N174="znížená",J174,0)</f>
        <v>0</v>
      </c>
      <c r="BG174" s="153">
        <f>IF(N174="zákl. prenesená",J174,0)</f>
        <v>0</v>
      </c>
      <c r="BH174" s="153">
        <f>IF(N174="zníž. prenesená",J174,0)</f>
        <v>0</v>
      </c>
      <c r="BI174" s="153">
        <f>IF(N174="nulová",J174,0)</f>
        <v>0</v>
      </c>
      <c r="BJ174" s="16" t="s">
        <v>118</v>
      </c>
      <c r="BK174" s="153">
        <f>ROUND(I174*H174,2)</f>
        <v>0</v>
      </c>
      <c r="BL174" s="16" t="s">
        <v>117</v>
      </c>
      <c r="BM174" s="152" t="s">
        <v>213</v>
      </c>
    </row>
    <row r="175" spans="1:65" s="11" customFormat="1" ht="25.9" customHeight="1">
      <c r="B175" s="128"/>
      <c r="D175" s="129" t="s">
        <v>74</v>
      </c>
      <c r="E175" s="130" t="s">
        <v>214</v>
      </c>
      <c r="F175" s="130" t="s">
        <v>215</v>
      </c>
      <c r="I175" s="131"/>
      <c r="J175" s="132">
        <f>BK175</f>
        <v>0</v>
      </c>
      <c r="L175" s="128"/>
      <c r="M175" s="133"/>
      <c r="N175" s="134"/>
      <c r="O175" s="134"/>
      <c r="P175" s="135">
        <v>0</v>
      </c>
      <c r="Q175" s="134"/>
      <c r="R175" s="135">
        <v>0</v>
      </c>
      <c r="S175" s="134"/>
      <c r="T175" s="136">
        <v>0</v>
      </c>
      <c r="AR175" s="129" t="s">
        <v>82</v>
      </c>
      <c r="AT175" s="137" t="s">
        <v>74</v>
      </c>
      <c r="AU175" s="137" t="s">
        <v>75</v>
      </c>
      <c r="AY175" s="129" t="s">
        <v>112</v>
      </c>
      <c r="BK175" s="138">
        <v>0</v>
      </c>
    </row>
    <row r="176" spans="1:65" s="11" customFormat="1" ht="25.9" customHeight="1">
      <c r="B176" s="128"/>
      <c r="D176" s="129" t="s">
        <v>74</v>
      </c>
      <c r="E176" s="130" t="s">
        <v>216</v>
      </c>
      <c r="F176" s="130" t="s">
        <v>217</v>
      </c>
      <c r="I176" s="131"/>
      <c r="J176" s="132">
        <f>BK176</f>
        <v>0</v>
      </c>
      <c r="L176" s="128"/>
      <c r="M176" s="133"/>
      <c r="N176" s="134"/>
      <c r="O176" s="134"/>
      <c r="P176" s="135">
        <f>SUM(P177:P191)</f>
        <v>0</v>
      </c>
      <c r="Q176" s="134"/>
      <c r="R176" s="135">
        <f>SUM(R177:R191)</f>
        <v>0</v>
      </c>
      <c r="S176" s="134"/>
      <c r="T176" s="136">
        <f>SUM(T177:T191)</f>
        <v>0.5</v>
      </c>
      <c r="AR176" s="129" t="s">
        <v>118</v>
      </c>
      <c r="AT176" s="137" t="s">
        <v>74</v>
      </c>
      <c r="AU176" s="137" t="s">
        <v>75</v>
      </c>
      <c r="AY176" s="129" t="s">
        <v>112</v>
      </c>
      <c r="BK176" s="138">
        <f>SUM(BK177:BK191)</f>
        <v>0</v>
      </c>
    </row>
    <row r="177" spans="1:65" s="2" customFormat="1" ht="24.15" customHeight="1">
      <c r="A177" s="31"/>
      <c r="B177" s="139"/>
      <c r="C177" s="140" t="s">
        <v>7</v>
      </c>
      <c r="D177" s="140" t="s">
        <v>113</v>
      </c>
      <c r="E177" s="141" t="s">
        <v>218</v>
      </c>
      <c r="F177" s="142" t="s">
        <v>219</v>
      </c>
      <c r="G177" s="143" t="s">
        <v>220</v>
      </c>
      <c r="H177" s="144">
        <v>1</v>
      </c>
      <c r="I177" s="145"/>
      <c r="J177" s="146">
        <f>ROUND(I177*H177,2)</f>
        <v>0</v>
      </c>
      <c r="K177" s="147"/>
      <c r="L177" s="32"/>
      <c r="M177" s="148" t="s">
        <v>1</v>
      </c>
      <c r="N177" s="149" t="s">
        <v>41</v>
      </c>
      <c r="O177" s="60"/>
      <c r="P177" s="150">
        <f>O177*H177</f>
        <v>0</v>
      </c>
      <c r="Q177" s="150">
        <v>0</v>
      </c>
      <c r="R177" s="150">
        <f>Q177*H177</f>
        <v>0</v>
      </c>
      <c r="S177" s="150">
        <v>0</v>
      </c>
      <c r="T177" s="151">
        <f>S177*H177</f>
        <v>0</v>
      </c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R177" s="152" t="s">
        <v>195</v>
      </c>
      <c r="AT177" s="152" t="s">
        <v>113</v>
      </c>
      <c r="AU177" s="152" t="s">
        <v>82</v>
      </c>
      <c r="AY177" s="16" t="s">
        <v>112</v>
      </c>
      <c r="BE177" s="153">
        <f>IF(N177="základná",J177,0)</f>
        <v>0</v>
      </c>
      <c r="BF177" s="153">
        <f>IF(N177="znížená",J177,0)</f>
        <v>0</v>
      </c>
      <c r="BG177" s="153">
        <f>IF(N177="zákl. prenesená",J177,0)</f>
        <v>0</v>
      </c>
      <c r="BH177" s="153">
        <f>IF(N177="zníž. prenesená",J177,0)</f>
        <v>0</v>
      </c>
      <c r="BI177" s="153">
        <f>IF(N177="nulová",J177,0)</f>
        <v>0</v>
      </c>
      <c r="BJ177" s="16" t="s">
        <v>118</v>
      </c>
      <c r="BK177" s="153">
        <f>ROUND(I177*H177,2)</f>
        <v>0</v>
      </c>
      <c r="BL177" s="16" t="s">
        <v>195</v>
      </c>
      <c r="BM177" s="152" t="s">
        <v>221</v>
      </c>
    </row>
    <row r="178" spans="1:65" s="2" customFormat="1" ht="37.75" customHeight="1">
      <c r="A178" s="31"/>
      <c r="B178" s="139"/>
      <c r="C178" s="178" t="s">
        <v>222</v>
      </c>
      <c r="D178" s="178" t="s">
        <v>223</v>
      </c>
      <c r="E178" s="179" t="s">
        <v>224</v>
      </c>
      <c r="F178" s="180" t="s">
        <v>243</v>
      </c>
      <c r="G178" s="181" t="s">
        <v>220</v>
      </c>
      <c r="H178" s="182">
        <v>1</v>
      </c>
      <c r="I178" s="183"/>
      <c r="J178" s="184">
        <f>ROUND(I178*H178,2)</f>
        <v>0</v>
      </c>
      <c r="K178" s="185"/>
      <c r="L178" s="186"/>
      <c r="M178" s="187" t="s">
        <v>1</v>
      </c>
      <c r="N178" s="188" t="s">
        <v>41</v>
      </c>
      <c r="O178" s="60"/>
      <c r="P178" s="150">
        <f>O178*H178</f>
        <v>0</v>
      </c>
      <c r="Q178" s="150">
        <v>0</v>
      </c>
      <c r="R178" s="150">
        <f>Q178*H178</f>
        <v>0</v>
      </c>
      <c r="S178" s="150">
        <v>0</v>
      </c>
      <c r="T178" s="151">
        <f>S178*H178</f>
        <v>0</v>
      </c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R178" s="152" t="s">
        <v>225</v>
      </c>
      <c r="AT178" s="152" t="s">
        <v>223</v>
      </c>
      <c r="AU178" s="152" t="s">
        <v>82</v>
      </c>
      <c r="AY178" s="16" t="s">
        <v>112</v>
      </c>
      <c r="BE178" s="153">
        <f>IF(N178="základná",J178,0)</f>
        <v>0</v>
      </c>
      <c r="BF178" s="153">
        <f>IF(N178="znížená",J178,0)</f>
        <v>0</v>
      </c>
      <c r="BG178" s="153">
        <f>IF(N178="zákl. prenesená",J178,0)</f>
        <v>0</v>
      </c>
      <c r="BH178" s="153">
        <f>IF(N178="zníž. prenesená",J178,0)</f>
        <v>0</v>
      </c>
      <c r="BI178" s="153">
        <f>IF(N178="nulová",J178,0)</f>
        <v>0</v>
      </c>
      <c r="BJ178" s="16" t="s">
        <v>118</v>
      </c>
      <c r="BK178" s="153">
        <f>ROUND(I178*H178,2)</f>
        <v>0</v>
      </c>
      <c r="BL178" s="16" t="s">
        <v>195</v>
      </c>
      <c r="BM178" s="152" t="s">
        <v>226</v>
      </c>
    </row>
    <row r="179" spans="1:65" s="13" customFormat="1" ht="20">
      <c r="B179" s="162"/>
      <c r="D179" s="155" t="s">
        <v>120</v>
      </c>
      <c r="E179" s="163" t="s">
        <v>1</v>
      </c>
      <c r="F179" s="164" t="s">
        <v>244</v>
      </c>
      <c r="H179" s="165">
        <v>1</v>
      </c>
      <c r="I179" s="166"/>
      <c r="L179" s="162"/>
      <c r="M179" s="167"/>
      <c r="N179" s="168"/>
      <c r="O179" s="168"/>
      <c r="P179" s="168"/>
      <c r="Q179" s="168"/>
      <c r="R179" s="168"/>
      <c r="S179" s="168"/>
      <c r="T179" s="169"/>
      <c r="AT179" s="163" t="s">
        <v>120</v>
      </c>
      <c r="AU179" s="163" t="s">
        <v>82</v>
      </c>
      <c r="AV179" s="13" t="s">
        <v>118</v>
      </c>
      <c r="AW179" s="13" t="s">
        <v>31</v>
      </c>
      <c r="AX179" s="13" t="s">
        <v>75</v>
      </c>
      <c r="AY179" s="163" t="s">
        <v>112</v>
      </c>
    </row>
    <row r="180" spans="1:65" s="12" customFormat="1" ht="20">
      <c r="B180" s="154"/>
      <c r="D180" s="155" t="s">
        <v>120</v>
      </c>
      <c r="E180" s="156" t="s">
        <v>1</v>
      </c>
      <c r="F180" s="157" t="s">
        <v>227</v>
      </c>
      <c r="H180" s="156" t="s">
        <v>1</v>
      </c>
      <c r="I180" s="158"/>
      <c r="L180" s="154"/>
      <c r="M180" s="159"/>
      <c r="N180" s="160"/>
      <c r="O180" s="160"/>
      <c r="P180" s="160"/>
      <c r="Q180" s="160"/>
      <c r="R180" s="160"/>
      <c r="S180" s="160"/>
      <c r="T180" s="161"/>
      <c r="AT180" s="156" t="s">
        <v>120</v>
      </c>
      <c r="AU180" s="156" t="s">
        <v>82</v>
      </c>
      <c r="AV180" s="12" t="s">
        <v>82</v>
      </c>
      <c r="AW180" s="12" t="s">
        <v>31</v>
      </c>
      <c r="AX180" s="12" t="s">
        <v>75</v>
      </c>
      <c r="AY180" s="156" t="s">
        <v>112</v>
      </c>
    </row>
    <row r="181" spans="1:65" s="12" customFormat="1" ht="10">
      <c r="B181" s="154"/>
      <c r="D181" s="155" t="s">
        <v>120</v>
      </c>
      <c r="E181" s="156" t="s">
        <v>1</v>
      </c>
      <c r="F181" s="157" t="s">
        <v>228</v>
      </c>
      <c r="H181" s="156" t="s">
        <v>1</v>
      </c>
      <c r="I181" s="158"/>
      <c r="L181" s="154"/>
      <c r="M181" s="159"/>
      <c r="N181" s="160"/>
      <c r="O181" s="160"/>
      <c r="P181" s="160"/>
      <c r="Q181" s="160"/>
      <c r="R181" s="160"/>
      <c r="S181" s="160"/>
      <c r="T181" s="161"/>
      <c r="AT181" s="156" t="s">
        <v>120</v>
      </c>
      <c r="AU181" s="156" t="s">
        <v>82</v>
      </c>
      <c r="AV181" s="12" t="s">
        <v>82</v>
      </c>
      <c r="AW181" s="12" t="s">
        <v>31</v>
      </c>
      <c r="AX181" s="12" t="s">
        <v>75</v>
      </c>
      <c r="AY181" s="156" t="s">
        <v>112</v>
      </c>
    </row>
    <row r="182" spans="1:65" s="12" customFormat="1" ht="10">
      <c r="B182" s="154"/>
      <c r="D182" s="155" t="s">
        <v>120</v>
      </c>
      <c r="E182" s="156" t="s">
        <v>1</v>
      </c>
      <c r="F182" s="157" t="s">
        <v>229</v>
      </c>
      <c r="H182" s="156" t="s">
        <v>1</v>
      </c>
      <c r="I182" s="158"/>
      <c r="L182" s="154"/>
      <c r="M182" s="159"/>
      <c r="N182" s="160"/>
      <c r="O182" s="160"/>
      <c r="P182" s="160"/>
      <c r="Q182" s="160"/>
      <c r="R182" s="160"/>
      <c r="S182" s="160"/>
      <c r="T182" s="161"/>
      <c r="AT182" s="156" t="s">
        <v>120</v>
      </c>
      <c r="AU182" s="156" t="s">
        <v>82</v>
      </c>
      <c r="AV182" s="12" t="s">
        <v>82</v>
      </c>
      <c r="AW182" s="12" t="s">
        <v>31</v>
      </c>
      <c r="AX182" s="12" t="s">
        <v>75</v>
      </c>
      <c r="AY182" s="156" t="s">
        <v>112</v>
      </c>
    </row>
    <row r="183" spans="1:65" s="12" customFormat="1" ht="10">
      <c r="B183" s="154"/>
      <c r="D183" s="155" t="s">
        <v>120</v>
      </c>
      <c r="E183" s="156" t="s">
        <v>1</v>
      </c>
      <c r="F183" s="157" t="s">
        <v>245</v>
      </c>
      <c r="H183" s="156" t="s">
        <v>1</v>
      </c>
      <c r="I183" s="158"/>
      <c r="L183" s="154"/>
      <c r="M183" s="159"/>
      <c r="N183" s="160"/>
      <c r="O183" s="160"/>
      <c r="P183" s="160"/>
      <c r="Q183" s="160"/>
      <c r="R183" s="160"/>
      <c r="S183" s="160"/>
      <c r="T183" s="161"/>
      <c r="AT183" s="156" t="s">
        <v>120</v>
      </c>
      <c r="AU183" s="156" t="s">
        <v>82</v>
      </c>
      <c r="AV183" s="12" t="s">
        <v>82</v>
      </c>
      <c r="AW183" s="12" t="s">
        <v>31</v>
      </c>
      <c r="AX183" s="12" t="s">
        <v>75</v>
      </c>
      <c r="AY183" s="156" t="s">
        <v>112</v>
      </c>
    </row>
    <row r="184" spans="1:65" s="12" customFormat="1" ht="10">
      <c r="B184" s="154"/>
      <c r="D184" s="155" t="s">
        <v>120</v>
      </c>
      <c r="E184" s="156" t="s">
        <v>1</v>
      </c>
      <c r="F184" s="157" t="s">
        <v>230</v>
      </c>
      <c r="H184" s="156" t="s">
        <v>1</v>
      </c>
      <c r="I184" s="158"/>
      <c r="L184" s="154"/>
      <c r="M184" s="159"/>
      <c r="N184" s="160"/>
      <c r="O184" s="160"/>
      <c r="P184" s="160"/>
      <c r="Q184" s="160"/>
      <c r="R184" s="160"/>
      <c r="S184" s="160"/>
      <c r="T184" s="161"/>
      <c r="AT184" s="156" t="s">
        <v>120</v>
      </c>
      <c r="AU184" s="156" t="s">
        <v>82</v>
      </c>
      <c r="AV184" s="12" t="s">
        <v>82</v>
      </c>
      <c r="AW184" s="12" t="s">
        <v>31</v>
      </c>
      <c r="AX184" s="12" t="s">
        <v>75</v>
      </c>
      <c r="AY184" s="156" t="s">
        <v>112</v>
      </c>
    </row>
    <row r="185" spans="1:65" s="12" customFormat="1" ht="10">
      <c r="B185" s="154"/>
      <c r="D185" s="155" t="s">
        <v>120</v>
      </c>
      <c r="E185" s="156" t="s">
        <v>1</v>
      </c>
      <c r="F185" s="157" t="s">
        <v>246</v>
      </c>
      <c r="H185" s="156" t="s">
        <v>1</v>
      </c>
      <c r="I185" s="158"/>
      <c r="L185" s="154"/>
      <c r="M185" s="159"/>
      <c r="N185" s="160"/>
      <c r="O185" s="160"/>
      <c r="P185" s="160"/>
      <c r="Q185" s="160"/>
      <c r="R185" s="160"/>
      <c r="S185" s="160"/>
      <c r="T185" s="161"/>
      <c r="AT185" s="156" t="s">
        <v>120</v>
      </c>
      <c r="AU185" s="156" t="s">
        <v>82</v>
      </c>
      <c r="AV185" s="12" t="s">
        <v>82</v>
      </c>
      <c r="AW185" s="12" t="s">
        <v>31</v>
      </c>
      <c r="AX185" s="12" t="s">
        <v>75</v>
      </c>
      <c r="AY185" s="156" t="s">
        <v>112</v>
      </c>
    </row>
    <row r="186" spans="1:65" s="14" customFormat="1" ht="10">
      <c r="B186" s="170"/>
      <c r="D186" s="155" t="s">
        <v>120</v>
      </c>
      <c r="E186" s="171" t="s">
        <v>1</v>
      </c>
      <c r="F186" s="172" t="s">
        <v>123</v>
      </c>
      <c r="H186" s="173">
        <v>1</v>
      </c>
      <c r="I186" s="174"/>
      <c r="L186" s="170"/>
      <c r="M186" s="175"/>
      <c r="N186" s="176"/>
      <c r="O186" s="176"/>
      <c r="P186" s="176"/>
      <c r="Q186" s="176"/>
      <c r="R186" s="176"/>
      <c r="S186" s="176"/>
      <c r="T186" s="177"/>
      <c r="AT186" s="171" t="s">
        <v>120</v>
      </c>
      <c r="AU186" s="171" t="s">
        <v>82</v>
      </c>
      <c r="AV186" s="14" t="s">
        <v>117</v>
      </c>
      <c r="AW186" s="14" t="s">
        <v>31</v>
      </c>
      <c r="AX186" s="14" t="s">
        <v>82</v>
      </c>
      <c r="AY186" s="171" t="s">
        <v>112</v>
      </c>
    </row>
    <row r="187" spans="1:65" s="2" customFormat="1" ht="33" customHeight="1">
      <c r="A187" s="31"/>
      <c r="B187" s="139"/>
      <c r="C187" s="140" t="s">
        <v>231</v>
      </c>
      <c r="D187" s="140" t="s">
        <v>113</v>
      </c>
      <c r="E187" s="141" t="s">
        <v>232</v>
      </c>
      <c r="F187" s="142" t="s">
        <v>233</v>
      </c>
      <c r="G187" s="143" t="s">
        <v>234</v>
      </c>
      <c r="H187" s="144">
        <v>500</v>
      </c>
      <c r="I187" s="145"/>
      <c r="J187" s="146">
        <f>ROUND(I187*H187,2)</f>
        <v>0</v>
      </c>
      <c r="K187" s="147"/>
      <c r="L187" s="32"/>
      <c r="M187" s="148" t="s">
        <v>1</v>
      </c>
      <c r="N187" s="149" t="s">
        <v>41</v>
      </c>
      <c r="O187" s="60"/>
      <c r="P187" s="150">
        <f>O187*H187</f>
        <v>0</v>
      </c>
      <c r="Q187" s="150">
        <v>0</v>
      </c>
      <c r="R187" s="150">
        <f>Q187*H187</f>
        <v>0</v>
      </c>
      <c r="S187" s="150">
        <v>1E-3</v>
      </c>
      <c r="T187" s="151">
        <f>S187*H187</f>
        <v>0.5</v>
      </c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R187" s="152" t="s">
        <v>195</v>
      </c>
      <c r="AT187" s="152" t="s">
        <v>113</v>
      </c>
      <c r="AU187" s="152" t="s">
        <v>82</v>
      </c>
      <c r="AY187" s="16" t="s">
        <v>112</v>
      </c>
      <c r="BE187" s="153">
        <f>IF(N187="základná",J187,0)</f>
        <v>0</v>
      </c>
      <c r="BF187" s="153">
        <f>IF(N187="znížená",J187,0)</f>
        <v>0</v>
      </c>
      <c r="BG187" s="153">
        <f>IF(N187="zákl. prenesená",J187,0)</f>
        <v>0</v>
      </c>
      <c r="BH187" s="153">
        <f>IF(N187="zníž. prenesená",J187,0)</f>
        <v>0</v>
      </c>
      <c r="BI187" s="153">
        <f>IF(N187="nulová",J187,0)</f>
        <v>0</v>
      </c>
      <c r="BJ187" s="16" t="s">
        <v>118</v>
      </c>
      <c r="BK187" s="153">
        <f>ROUND(I187*H187,2)</f>
        <v>0</v>
      </c>
      <c r="BL187" s="16" t="s">
        <v>195</v>
      </c>
      <c r="BM187" s="152" t="s">
        <v>235</v>
      </c>
    </row>
    <row r="188" spans="1:65" s="12" customFormat="1" ht="20">
      <c r="B188" s="154"/>
      <c r="D188" s="155" t="s">
        <v>120</v>
      </c>
      <c r="E188" s="156" t="s">
        <v>1</v>
      </c>
      <c r="F188" s="157" t="s">
        <v>236</v>
      </c>
      <c r="H188" s="156" t="s">
        <v>1</v>
      </c>
      <c r="I188" s="158"/>
      <c r="L188" s="154"/>
      <c r="M188" s="159"/>
      <c r="N188" s="160"/>
      <c r="O188" s="160"/>
      <c r="P188" s="160"/>
      <c r="Q188" s="160"/>
      <c r="R188" s="160"/>
      <c r="S188" s="160"/>
      <c r="T188" s="161"/>
      <c r="AT188" s="156" t="s">
        <v>120</v>
      </c>
      <c r="AU188" s="156" t="s">
        <v>82</v>
      </c>
      <c r="AV188" s="12" t="s">
        <v>82</v>
      </c>
      <c r="AW188" s="12" t="s">
        <v>31</v>
      </c>
      <c r="AX188" s="12" t="s">
        <v>75</v>
      </c>
      <c r="AY188" s="156" t="s">
        <v>112</v>
      </c>
    </row>
    <row r="189" spans="1:65" s="13" customFormat="1" ht="10">
      <c r="B189" s="162"/>
      <c r="D189" s="155" t="s">
        <v>120</v>
      </c>
      <c r="E189" s="163" t="s">
        <v>1</v>
      </c>
      <c r="F189" s="164" t="s">
        <v>237</v>
      </c>
      <c r="H189" s="165">
        <v>500</v>
      </c>
      <c r="I189" s="166"/>
      <c r="L189" s="162"/>
      <c r="M189" s="167"/>
      <c r="N189" s="168"/>
      <c r="O189" s="168"/>
      <c r="P189" s="168"/>
      <c r="Q189" s="168"/>
      <c r="R189" s="168"/>
      <c r="S189" s="168"/>
      <c r="T189" s="169"/>
      <c r="AT189" s="163" t="s">
        <v>120</v>
      </c>
      <c r="AU189" s="163" t="s">
        <v>82</v>
      </c>
      <c r="AV189" s="13" t="s">
        <v>118</v>
      </c>
      <c r="AW189" s="13" t="s">
        <v>31</v>
      </c>
      <c r="AX189" s="13" t="s">
        <v>75</v>
      </c>
      <c r="AY189" s="163" t="s">
        <v>112</v>
      </c>
    </row>
    <row r="190" spans="1:65" s="14" customFormat="1" ht="10">
      <c r="B190" s="170"/>
      <c r="D190" s="155" t="s">
        <v>120</v>
      </c>
      <c r="E190" s="171" t="s">
        <v>1</v>
      </c>
      <c r="F190" s="172" t="s">
        <v>123</v>
      </c>
      <c r="H190" s="173">
        <v>500</v>
      </c>
      <c r="I190" s="174"/>
      <c r="L190" s="170"/>
      <c r="M190" s="175"/>
      <c r="N190" s="176"/>
      <c r="O190" s="176"/>
      <c r="P190" s="176"/>
      <c r="Q190" s="176"/>
      <c r="R190" s="176"/>
      <c r="S190" s="176"/>
      <c r="T190" s="177"/>
      <c r="AT190" s="171" t="s">
        <v>120</v>
      </c>
      <c r="AU190" s="171" t="s">
        <v>82</v>
      </c>
      <c r="AV190" s="14" t="s">
        <v>117</v>
      </c>
      <c r="AW190" s="14" t="s">
        <v>31</v>
      </c>
      <c r="AX190" s="14" t="s">
        <v>82</v>
      </c>
      <c r="AY190" s="171" t="s">
        <v>112</v>
      </c>
    </row>
    <row r="191" spans="1:65" s="2" customFormat="1" ht="24.15" customHeight="1">
      <c r="A191" s="31"/>
      <c r="B191" s="139"/>
      <c r="C191" s="140" t="s">
        <v>238</v>
      </c>
      <c r="D191" s="140" t="s">
        <v>113</v>
      </c>
      <c r="E191" s="141" t="s">
        <v>239</v>
      </c>
      <c r="F191" s="142" t="s">
        <v>240</v>
      </c>
      <c r="G191" s="143" t="s">
        <v>241</v>
      </c>
      <c r="H191" s="189"/>
      <c r="I191" s="145"/>
      <c r="J191" s="146">
        <f>ROUND(I191*H191,2)</f>
        <v>0</v>
      </c>
      <c r="K191" s="147"/>
      <c r="L191" s="32"/>
      <c r="M191" s="190" t="s">
        <v>1</v>
      </c>
      <c r="N191" s="191" t="s">
        <v>41</v>
      </c>
      <c r="O191" s="192"/>
      <c r="P191" s="193">
        <f>O191*H191</f>
        <v>0</v>
      </c>
      <c r="Q191" s="193">
        <v>0</v>
      </c>
      <c r="R191" s="193">
        <f>Q191*H191</f>
        <v>0</v>
      </c>
      <c r="S191" s="193">
        <v>0</v>
      </c>
      <c r="T191" s="194">
        <f>S191*H191</f>
        <v>0</v>
      </c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R191" s="152" t="s">
        <v>195</v>
      </c>
      <c r="AT191" s="152" t="s">
        <v>113</v>
      </c>
      <c r="AU191" s="152" t="s">
        <v>82</v>
      </c>
      <c r="AY191" s="16" t="s">
        <v>112</v>
      </c>
      <c r="BE191" s="153">
        <f>IF(N191="základná",J191,0)</f>
        <v>0</v>
      </c>
      <c r="BF191" s="153">
        <f>IF(N191="znížená",J191,0)</f>
        <v>0</v>
      </c>
      <c r="BG191" s="153">
        <f>IF(N191="zákl. prenesená",J191,0)</f>
        <v>0</v>
      </c>
      <c r="BH191" s="153">
        <f>IF(N191="zníž. prenesená",J191,0)</f>
        <v>0</v>
      </c>
      <c r="BI191" s="153">
        <f>IF(N191="nulová",J191,0)</f>
        <v>0</v>
      </c>
      <c r="BJ191" s="16" t="s">
        <v>118</v>
      </c>
      <c r="BK191" s="153">
        <f>ROUND(I191*H191,2)</f>
        <v>0</v>
      </c>
      <c r="BL191" s="16" t="s">
        <v>195</v>
      </c>
      <c r="BM191" s="152" t="s">
        <v>242</v>
      </c>
    </row>
    <row r="192" spans="1:65" s="2" customFormat="1" ht="7" customHeight="1">
      <c r="A192" s="31"/>
      <c r="B192" s="49"/>
      <c r="C192" s="50"/>
      <c r="D192" s="50"/>
      <c r="E192" s="50"/>
      <c r="F192" s="50"/>
      <c r="G192" s="50"/>
      <c r="H192" s="50"/>
      <c r="I192" s="50"/>
      <c r="J192" s="50"/>
      <c r="K192" s="50"/>
      <c r="L192" s="32"/>
      <c r="M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</row>
    <row r="193" ht="10"/>
  </sheetData>
  <autoFilter ref="C122:K191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4</vt:i4>
      </vt:variant>
    </vt:vector>
  </HeadingPairs>
  <TitlesOfParts>
    <vt:vector size="6" baseType="lpstr">
      <vt:lpstr>Rekapitulácia stavby</vt:lpstr>
      <vt:lpstr>01 - Solárna autobusová z...</vt:lpstr>
      <vt:lpstr>'01 - Solárna autobusová z...'!Názvy_tlače</vt:lpstr>
      <vt:lpstr>'Rekapitulácia stavby'!Názvy_tlače</vt:lpstr>
      <vt:lpstr>'01 - Solárna autobusová z...'!Oblasť_tlače</vt:lpstr>
      <vt:lpstr>'Rekapitulácia stavby'!Oblasť_tlače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NBHP\User</dc:creator>
  <cp:lastModifiedBy>Martin</cp:lastModifiedBy>
  <dcterms:created xsi:type="dcterms:W3CDTF">2022-07-14T08:03:51Z</dcterms:created>
  <dcterms:modified xsi:type="dcterms:W3CDTF">2022-07-14T08:24:48Z</dcterms:modified>
</cp:coreProperties>
</file>